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\PRO VELO Jura\Comité de PRO VELO Jura - General\09 Identité visuelle &amp; promotion &amp; communication\Lettre d'information\20-01-03 Janvier 2020\"/>
    </mc:Choice>
  </mc:AlternateContent>
  <xr:revisionPtr revIDLastSave="493" documentId="114_{53449CE1-93F2-415F-82B6-7CEBF74E15A6}" xr6:coauthVersionLast="45" xr6:coauthVersionMax="45" xr10:uidLastSave="{79D27262-C5C2-45CF-9BA8-51B6EF56D444}"/>
  <bookViews>
    <workbookView xWindow="-120" yWindow="-120" windowWidth="29040" windowHeight="15480" xr2:uid="{753B4CF9-2DD1-4059-9E18-726A95BA0A65}"/>
  </bookViews>
  <sheets>
    <sheet name="Calculs &amp; résultats" sheetId="1" r:id="rId1"/>
  </sheets>
  <definedNames>
    <definedName name="_xlnm.Print_Area" localSheetId="0">'Calculs &amp; résultats'!$B$1:$J$104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6" i="1" l="1"/>
  <c r="E75" i="1"/>
  <c r="E76" i="1"/>
  <c r="F76" i="1" s="1"/>
  <c r="E77" i="1"/>
  <c r="E78" i="1"/>
  <c r="F78" i="1" s="1"/>
  <c r="E81" i="1"/>
  <c r="F81" i="1" s="1"/>
  <c r="E82" i="1"/>
  <c r="F82" i="1" s="1"/>
  <c r="E74" i="1"/>
  <c r="P12" i="1"/>
  <c r="P13" i="1"/>
  <c r="P14" i="1"/>
  <c r="P15" i="1"/>
  <c r="P16" i="1"/>
  <c r="P17" i="1"/>
  <c r="P18" i="1"/>
  <c r="P19" i="1"/>
  <c r="P11" i="1"/>
  <c r="F19" i="1"/>
  <c r="F15" i="1"/>
  <c r="F13" i="1"/>
  <c r="E56" i="1" l="1"/>
  <c r="E87" i="1" s="1"/>
  <c r="D56" i="1"/>
  <c r="D87" i="1" s="1"/>
  <c r="Y19" i="1" l="1"/>
  <c r="C65" i="1" s="1"/>
  <c r="AA19" i="1"/>
  <c r="E65" i="1" s="1"/>
  <c r="Z19" i="1"/>
  <c r="D65" i="1" s="1"/>
  <c r="Y12" i="1"/>
  <c r="C58" i="1" s="1"/>
  <c r="AA12" i="1"/>
  <c r="E58" i="1" s="1"/>
  <c r="Z12" i="1"/>
  <c r="D58" i="1" s="1"/>
  <c r="Y13" i="1"/>
  <c r="C59" i="1" s="1"/>
  <c r="AA13" i="1"/>
  <c r="E59" i="1" s="1"/>
  <c r="Z13" i="1"/>
  <c r="D59" i="1" s="1"/>
  <c r="Y14" i="1"/>
  <c r="C60" i="1" s="1"/>
  <c r="AA14" i="1"/>
  <c r="E60" i="1" s="1"/>
  <c r="Z14" i="1"/>
  <c r="D60" i="1" s="1"/>
  <c r="Y15" i="1"/>
  <c r="C61" i="1" s="1"/>
  <c r="AA15" i="1"/>
  <c r="E61" i="1" s="1"/>
  <c r="Z15" i="1"/>
  <c r="D61" i="1" s="1"/>
  <c r="Y16" i="1"/>
  <c r="C62" i="1" s="1"/>
  <c r="AA16" i="1"/>
  <c r="E62" i="1" s="1"/>
  <c r="Z16" i="1"/>
  <c r="D62" i="1" s="1"/>
  <c r="Y17" i="1"/>
  <c r="C63" i="1" s="1"/>
  <c r="AA17" i="1"/>
  <c r="E63" i="1" s="1"/>
  <c r="Z17" i="1"/>
  <c r="D63" i="1" s="1"/>
  <c r="Y18" i="1"/>
  <c r="C64" i="1" s="1"/>
  <c r="AA18" i="1"/>
  <c r="E64" i="1" s="1"/>
  <c r="Z18" i="1"/>
  <c r="D64" i="1" s="1"/>
  <c r="Z11" i="1"/>
  <c r="AA11" i="1"/>
  <c r="E57" i="1" s="1"/>
  <c r="Y11" i="1"/>
  <c r="C57" i="1" s="1"/>
  <c r="H82" i="1"/>
  <c r="H78" i="1"/>
  <c r="H77" i="1"/>
  <c r="H76" i="1"/>
  <c r="H75" i="1"/>
  <c r="H74" i="1"/>
  <c r="H34" i="1"/>
  <c r="H48" i="1" s="1"/>
  <c r="H81" i="1" s="1"/>
  <c r="H33" i="1"/>
  <c r="H47" i="1" s="1"/>
  <c r="H80" i="1" s="1"/>
  <c r="H32" i="1"/>
  <c r="H46" i="1" s="1"/>
  <c r="H79" i="1" s="1"/>
  <c r="H20" i="1"/>
  <c r="I15" i="1" l="1"/>
  <c r="I19" i="1"/>
  <c r="I14" i="1"/>
  <c r="I13" i="1"/>
  <c r="Z82" i="1"/>
  <c r="D96" i="1" s="1"/>
  <c r="Z78" i="1"/>
  <c r="D92" i="1" s="1"/>
  <c r="Z77" i="1"/>
  <c r="D91" i="1" s="1"/>
  <c r="Z75" i="1"/>
  <c r="D89" i="1" s="1"/>
  <c r="I11" i="1"/>
  <c r="I12" i="1"/>
  <c r="Z74" i="1"/>
  <c r="D88" i="1" s="1"/>
  <c r="I17" i="1"/>
  <c r="I18" i="1"/>
  <c r="I20" i="1"/>
  <c r="I16" i="1"/>
  <c r="Z80" i="1"/>
  <c r="D94" i="1" s="1"/>
  <c r="I80" i="1"/>
  <c r="Z79" i="1"/>
  <c r="D93" i="1" s="1"/>
  <c r="Z81" i="1"/>
  <c r="D95" i="1" s="1"/>
  <c r="X11" i="1"/>
  <c r="D57" i="1"/>
  <c r="Z76" i="1"/>
  <c r="D90" i="1" s="1"/>
  <c r="H83" i="1"/>
  <c r="I75" i="1" s="1"/>
  <c r="AA75" i="1"/>
  <c r="E89" i="1" s="1"/>
  <c r="AA78" i="1"/>
  <c r="E92" i="1" s="1"/>
  <c r="AA82" i="1"/>
  <c r="E96" i="1" s="1"/>
  <c r="E33" i="1"/>
  <c r="E47" i="1" s="1"/>
  <c r="E80" i="1" s="1"/>
  <c r="E34" i="1"/>
  <c r="E48" i="1" s="1"/>
  <c r="E32" i="1"/>
  <c r="E46" i="1" s="1"/>
  <c r="E79" i="1" s="1"/>
  <c r="B29" i="1"/>
  <c r="B33" i="1" s="1"/>
  <c r="B30" i="1"/>
  <c r="B34" i="1" s="1"/>
  <c r="B28" i="1"/>
  <c r="B32" i="1" s="1"/>
  <c r="B75" i="1"/>
  <c r="Y75" i="1" s="1"/>
  <c r="C89" i="1" s="1"/>
  <c r="B76" i="1"/>
  <c r="Y76" i="1" s="1"/>
  <c r="C90" i="1" s="1"/>
  <c r="B77" i="1"/>
  <c r="Y77" i="1" s="1"/>
  <c r="C91" i="1" s="1"/>
  <c r="B78" i="1"/>
  <c r="Y78" i="1" s="1"/>
  <c r="C92" i="1" s="1"/>
  <c r="B79" i="1"/>
  <c r="Y79" i="1" s="1"/>
  <c r="C93" i="1" s="1"/>
  <c r="B80" i="1"/>
  <c r="Y80" i="1" s="1"/>
  <c r="C94" i="1" s="1"/>
  <c r="B81" i="1"/>
  <c r="Y81" i="1" s="1"/>
  <c r="C95" i="1" s="1"/>
  <c r="B82" i="1"/>
  <c r="Y82" i="1" s="1"/>
  <c r="C96" i="1" s="1"/>
  <c r="B83" i="1"/>
  <c r="B74" i="1"/>
  <c r="Y74" i="1" s="1"/>
  <c r="C88" i="1" s="1"/>
  <c r="B49" i="1"/>
  <c r="B42" i="1"/>
  <c r="B43" i="1"/>
  <c r="B44" i="1"/>
  <c r="B45" i="1"/>
  <c r="B46" i="1"/>
  <c r="B47" i="1"/>
  <c r="B48" i="1"/>
  <c r="B41" i="1"/>
  <c r="B37" i="1"/>
  <c r="B38" i="1"/>
  <c r="B36" i="1"/>
  <c r="B25" i="1"/>
  <c r="B26" i="1"/>
  <c r="B24" i="1"/>
  <c r="E20" i="1"/>
  <c r="I81" i="1" l="1"/>
  <c r="F18" i="1"/>
  <c r="F12" i="1"/>
  <c r="I82" i="1"/>
  <c r="I78" i="1"/>
  <c r="I76" i="1"/>
  <c r="I79" i="1"/>
  <c r="I77" i="1"/>
  <c r="AA80" i="1"/>
  <c r="E94" i="1" s="1"/>
  <c r="I74" i="1"/>
  <c r="F16" i="1"/>
  <c r="F17" i="1"/>
  <c r="F11" i="1"/>
  <c r="F14" i="1"/>
  <c r="AA74" i="1"/>
  <c r="E88" i="1" s="1"/>
  <c r="AA79" i="1"/>
  <c r="E93" i="1" s="1"/>
  <c r="AA77" i="1"/>
  <c r="E91" i="1" s="1"/>
  <c r="B69" i="1"/>
  <c r="F20" i="1"/>
  <c r="AA76" i="1"/>
  <c r="E90" i="1" s="1"/>
  <c r="X12" i="1"/>
  <c r="B57" i="1"/>
  <c r="X74" i="1"/>
  <c r="B88" i="1" s="1"/>
  <c r="AA81" i="1"/>
  <c r="E95" i="1" s="1"/>
  <c r="E83" i="1"/>
  <c r="F75" i="1" s="1"/>
  <c r="F74" i="1" l="1"/>
  <c r="B103" i="1"/>
  <c r="F80" i="1"/>
  <c r="F79" i="1"/>
  <c r="F77" i="1"/>
  <c r="B58" i="1"/>
  <c r="X13" i="1"/>
  <c r="X75" i="1"/>
  <c r="B89" i="1" s="1"/>
  <c r="I83" i="1"/>
  <c r="X14" i="1" l="1"/>
  <c r="B59" i="1"/>
  <c r="X76" i="1"/>
  <c r="B90" i="1" s="1"/>
  <c r="F83" i="1"/>
  <c r="X77" i="1" l="1"/>
  <c r="B91" i="1" s="1"/>
  <c r="B60" i="1"/>
  <c r="X15" i="1"/>
  <c r="X16" i="1" l="1"/>
  <c r="X78" i="1"/>
  <c r="B92" i="1" s="1"/>
  <c r="B61" i="1"/>
  <c r="X17" i="1" l="1"/>
  <c r="B62" i="1"/>
  <c r="X79" i="1"/>
  <c r="B93" i="1" s="1"/>
  <c r="X80" i="1" l="1"/>
  <c r="B94" i="1" s="1"/>
  <c r="B63" i="1"/>
  <c r="X18" i="1"/>
  <c r="X19" i="1" l="1"/>
  <c r="B64" i="1"/>
  <c r="X81" i="1"/>
  <c r="B95" i="1" s="1"/>
  <c r="X82" i="1" l="1"/>
  <c r="B96" i="1" s="1"/>
  <c r="B65" i="1"/>
</calcChain>
</file>

<file path=xl/sharedStrings.xml><?xml version="1.0" encoding="utf-8"?>
<sst xmlns="http://schemas.openxmlformats.org/spreadsheetml/2006/main" count="33" uniqueCount="28">
  <si>
    <t>Calculateur des émissions de CO2 liées à ma mobilité</t>
  </si>
  <si>
    <t>Instructions d'utilisation du tableur</t>
  </si>
  <si>
    <t>Saisie des données</t>
  </si>
  <si>
    <t>Situation actuelle</t>
  </si>
  <si>
    <t>--&gt;</t>
  </si>
  <si>
    <t>Situation future</t>
  </si>
  <si>
    <t>Distance parcourue annuellement [km]</t>
  </si>
  <si>
    <t>Utilisation ?</t>
  </si>
  <si>
    <t>Marche</t>
  </si>
  <si>
    <t>Vélo</t>
  </si>
  <si>
    <t>Vélo électrique</t>
  </si>
  <si>
    <t>Transports publics (train &amp; bus)</t>
  </si>
  <si>
    <t>Autocar</t>
  </si>
  <si>
    <t>Ma voiture A</t>
  </si>
  <si>
    <t>Voiture ?</t>
  </si>
  <si>
    <t>Ma voiture B</t>
  </si>
  <si>
    <t>Voiture de tiers (Mobility,…)</t>
  </si>
  <si>
    <t>Avion</t>
  </si>
  <si>
    <t>Total</t>
  </si>
  <si>
    <t>Données spécifiques concernant les voitures</t>
  </si>
  <si>
    <t>Consommation de carburant</t>
  </si>
  <si>
    <t>Type de carburant</t>
  </si>
  <si>
    <t>Emission de CO2 par km parcourus</t>
  </si>
  <si>
    <t>Nombre de passagers moyen</t>
  </si>
  <si>
    <t>Emissions de CO2 par km parcouru [g/km/passager]</t>
  </si>
  <si>
    <t>Résultats</t>
  </si>
  <si>
    <t>Distance parcourue annuellement avec les différents moyens de transport</t>
  </si>
  <si>
    <t>Emissions de CO2 liées à votre mobilité [kg/an]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</si>
</sst>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CC00"/>
      </left>
      <right/>
      <top style="medium">
        <color rgb="FF00CC00"/>
      </top>
      <bottom/>
      <diagonal/>
    </border>
    <border>
      <left/>
      <right style="medium">
        <color rgb="FF00CC00"/>
      </right>
      <top style="medium">
        <color rgb="FF00CC00"/>
      </top>
      <bottom/>
      <diagonal/>
    </border>
    <border>
      <left style="medium">
        <color rgb="FF00CC00"/>
      </left>
      <right/>
      <top/>
      <bottom/>
      <diagonal/>
    </border>
    <border>
      <left/>
      <right style="medium">
        <color rgb="FF00CC00"/>
      </right>
      <top/>
      <bottom/>
      <diagonal/>
    </border>
    <border>
      <left style="medium">
        <color rgb="FF00CC00"/>
      </left>
      <right/>
      <top/>
      <bottom style="medium">
        <color rgb="FF00CC00"/>
      </bottom>
      <diagonal/>
    </border>
    <border>
      <left/>
      <right style="medium">
        <color rgb="FF00CC00"/>
      </right>
      <top/>
      <bottom style="medium">
        <color rgb="FF00CC00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medium">
        <color rgb="FF00CC00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medium">
        <color rgb="FFFF0000"/>
      </left>
      <right/>
      <top/>
      <bottom style="dotted">
        <color theme="0" tint="-0.499984740745262"/>
      </bottom>
      <diagonal/>
    </border>
    <border>
      <left/>
      <right style="medium">
        <color rgb="FFFF0000"/>
      </right>
      <top/>
      <bottom style="dotted">
        <color theme="0" tint="-0.499984740745262"/>
      </bottom>
      <diagonal/>
    </border>
    <border>
      <left style="medium">
        <color rgb="FF00CC00"/>
      </left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rgb="FFFF0000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rgb="FFFF0000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rgb="FF00CC00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rgb="FF00CC00"/>
      </right>
      <top style="dotted">
        <color theme="0" tint="-0.499984740745262"/>
      </top>
      <bottom style="dotted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quotePrefix="1" applyFont="1" applyAlignment="1" applyProtection="1">
      <alignment horizontal="center"/>
    </xf>
    <xf numFmtId="0" fontId="3" fillId="3" borderId="0" xfId="0" applyFont="1" applyFill="1" applyProtection="1"/>
    <xf numFmtId="0" fontId="2" fillId="3" borderId="0" xfId="0" applyFont="1" applyFill="1" applyProtection="1"/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Protection="1"/>
    <xf numFmtId="0" fontId="2" fillId="7" borderId="0" xfId="0" applyFont="1" applyFill="1" applyProtection="1"/>
    <xf numFmtId="0" fontId="3" fillId="7" borderId="0" xfId="0" applyFont="1" applyFill="1" applyProtection="1"/>
    <xf numFmtId="1" fontId="2" fillId="7" borderId="0" xfId="0" applyNumberFormat="1" applyFont="1" applyFill="1" applyProtection="1"/>
    <xf numFmtId="0" fontId="3" fillId="0" borderId="3" xfId="0" applyFont="1" applyBorder="1" applyAlignment="1" applyProtection="1">
      <alignment horizontal="right"/>
    </xf>
    <xf numFmtId="9" fontId="3" fillId="0" borderId="4" xfId="1" applyNumberFormat="1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9" fontId="3" fillId="0" borderId="10" xfId="1" applyNumberFormat="1" applyFont="1" applyBorder="1" applyAlignment="1" applyProtection="1">
      <alignment horizontal="right"/>
    </xf>
    <xf numFmtId="0" fontId="3" fillId="0" borderId="0" xfId="0" applyFont="1" applyFill="1" applyProtection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Protection="1"/>
    <xf numFmtId="0" fontId="4" fillId="6" borderId="0" xfId="0" applyFont="1" applyFill="1" applyProtection="1"/>
    <xf numFmtId="0" fontId="5" fillId="6" borderId="0" xfId="0" applyFont="1" applyFill="1" applyProtection="1"/>
    <xf numFmtId="0" fontId="5" fillId="6" borderId="3" xfId="0" applyFont="1" applyFill="1" applyBorder="1" applyAlignment="1" applyProtection="1">
      <alignment horizontal="center"/>
    </xf>
    <xf numFmtId="0" fontId="5" fillId="6" borderId="4" xfId="0" applyFont="1" applyFill="1" applyBorder="1" applyProtection="1"/>
    <xf numFmtId="0" fontId="5" fillId="6" borderId="9" xfId="0" applyFont="1" applyFill="1" applyBorder="1" applyAlignment="1" applyProtection="1">
      <alignment horizontal="center"/>
    </xf>
    <xf numFmtId="0" fontId="5" fillId="6" borderId="10" xfId="0" applyFont="1" applyFill="1" applyBorder="1" applyProtection="1"/>
    <xf numFmtId="0" fontId="5" fillId="0" borderId="0" xfId="0" applyFont="1" applyFill="1" applyProtection="1"/>
    <xf numFmtId="0" fontId="5" fillId="0" borderId="0" xfId="0" applyFont="1" applyProtection="1"/>
    <xf numFmtId="0" fontId="3" fillId="6" borderId="0" xfId="0" applyFont="1" applyFill="1" applyProtection="1"/>
    <xf numFmtId="1" fontId="3" fillId="6" borderId="5" xfId="0" applyNumberFormat="1" applyFont="1" applyFill="1" applyBorder="1" applyAlignment="1" applyProtection="1">
      <alignment horizontal="right"/>
    </xf>
    <xf numFmtId="9" fontId="3" fillId="6" borderId="6" xfId="1" applyNumberFormat="1" applyFont="1" applyFill="1" applyBorder="1" applyAlignment="1" applyProtection="1">
      <alignment horizontal="right"/>
    </xf>
    <xf numFmtId="1" fontId="3" fillId="6" borderId="11" xfId="0" applyNumberFormat="1" applyFont="1" applyFill="1" applyBorder="1" applyAlignment="1" applyProtection="1">
      <alignment horizontal="right"/>
    </xf>
    <xf numFmtId="9" fontId="3" fillId="6" borderId="12" xfId="1" applyNumberFormat="1" applyFont="1" applyFill="1" applyBorder="1" applyAlignment="1" applyProtection="1">
      <alignment horizontal="right"/>
    </xf>
    <xf numFmtId="0" fontId="5" fillId="7" borderId="0" xfId="0" applyFont="1" applyFill="1" applyProtection="1"/>
    <xf numFmtId="0" fontId="2" fillId="7" borderId="0" xfId="0" applyFont="1" applyFill="1" applyAlignment="1" applyProtection="1">
      <alignment horizontal="center" vertical="center"/>
    </xf>
    <xf numFmtId="0" fontId="7" fillId="0" borderId="0" xfId="0" applyFont="1" applyProtection="1"/>
    <xf numFmtId="0" fontId="8" fillId="0" borderId="0" xfId="0" applyFont="1" applyProtection="1"/>
    <xf numFmtId="0" fontId="9" fillId="9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vertical="center"/>
    </xf>
    <xf numFmtId="0" fontId="10" fillId="9" borderId="0" xfId="0" applyFont="1" applyFill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2" fillId="0" borderId="17" xfId="0" applyFont="1" applyBorder="1" applyProtection="1"/>
    <xf numFmtId="164" fontId="2" fillId="8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Border="1" applyProtection="1"/>
    <xf numFmtId="164" fontId="2" fillId="8" borderId="20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Border="1" applyProtection="1"/>
    <xf numFmtId="0" fontId="2" fillId="0" borderId="19" xfId="0" applyFont="1" applyBorder="1" applyAlignment="1" applyProtection="1">
      <alignment horizontal="right"/>
    </xf>
    <xf numFmtId="0" fontId="2" fillId="0" borderId="17" xfId="0" applyFont="1" applyBorder="1" applyAlignment="1" applyProtection="1">
      <alignment horizontal="right"/>
    </xf>
    <xf numFmtId="1" fontId="2" fillId="0" borderId="18" xfId="0" applyNumberFormat="1" applyFont="1" applyBorder="1" applyProtection="1"/>
    <xf numFmtId="1" fontId="2" fillId="0" borderId="20" xfId="0" applyNumberFormat="1" applyFont="1" applyBorder="1" applyProtection="1"/>
    <xf numFmtId="2" fontId="2" fillId="0" borderId="18" xfId="0" applyNumberFormat="1" applyFont="1" applyFill="1" applyBorder="1" applyAlignment="1" applyProtection="1">
      <alignment horizontal="right"/>
    </xf>
    <xf numFmtId="2" fontId="2" fillId="0" borderId="20" xfId="0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1" fontId="2" fillId="6" borderId="18" xfId="0" applyNumberFormat="1" applyFont="1" applyFill="1" applyBorder="1" applyAlignment="1" applyProtection="1">
      <alignment horizontal="right"/>
    </xf>
    <xf numFmtId="9" fontId="2" fillId="6" borderId="19" xfId="1" applyNumberFormat="1" applyFont="1" applyFill="1" applyBorder="1" applyAlignment="1" applyProtection="1">
      <alignment horizontal="right"/>
    </xf>
    <xf numFmtId="1" fontId="2" fillId="6" borderId="20" xfId="0" applyNumberFormat="1" applyFont="1" applyFill="1" applyBorder="1" applyAlignment="1" applyProtection="1">
      <alignment horizontal="right"/>
    </xf>
    <xf numFmtId="9" fontId="2" fillId="6" borderId="16" xfId="1" applyNumberFormat="1" applyFont="1" applyFill="1" applyBorder="1" applyAlignment="1" applyProtection="1">
      <alignment horizontal="right"/>
    </xf>
    <xf numFmtId="0" fontId="2" fillId="6" borderId="21" xfId="0" applyFont="1" applyFill="1" applyBorder="1" applyProtection="1"/>
    <xf numFmtId="1" fontId="2" fillId="6" borderId="22" xfId="0" applyNumberFormat="1" applyFont="1" applyFill="1" applyBorder="1" applyAlignment="1" applyProtection="1">
      <alignment horizontal="right"/>
    </xf>
    <xf numFmtId="9" fontId="2" fillId="6" borderId="23" xfId="1" applyNumberFormat="1" applyFont="1" applyFill="1" applyBorder="1" applyAlignment="1" applyProtection="1">
      <alignment horizontal="right"/>
    </xf>
    <xf numFmtId="1" fontId="2" fillId="6" borderId="24" xfId="0" applyNumberFormat="1" applyFont="1" applyFill="1" applyBorder="1" applyAlignment="1" applyProtection="1">
      <alignment horizontal="right"/>
    </xf>
    <xf numFmtId="9" fontId="2" fillId="6" borderId="25" xfId="1" applyNumberFormat="1" applyFont="1" applyFill="1" applyBorder="1" applyAlignment="1" applyProtection="1">
      <alignment horizontal="right"/>
    </xf>
    <xf numFmtId="0" fontId="2" fillId="0" borderId="21" xfId="0" applyFont="1" applyBorder="1" applyProtection="1"/>
    <xf numFmtId="2" fontId="2" fillId="0" borderId="22" xfId="0" applyNumberFormat="1" applyFont="1" applyFill="1" applyBorder="1" applyAlignment="1" applyProtection="1">
      <alignment horizontal="right"/>
    </xf>
    <xf numFmtId="0" fontId="2" fillId="0" borderId="23" xfId="0" applyFont="1" applyBorder="1" applyProtection="1"/>
    <xf numFmtId="2" fontId="2" fillId="0" borderId="24" xfId="0" applyNumberFormat="1" applyFont="1" applyFill="1" applyBorder="1" applyAlignment="1" applyProtection="1">
      <alignment horizontal="right"/>
    </xf>
    <xf numFmtId="0" fontId="2" fillId="0" borderId="25" xfId="0" applyFont="1" applyBorder="1" applyProtection="1"/>
    <xf numFmtId="2" fontId="2" fillId="0" borderId="22" xfId="0" applyNumberFormat="1" applyFont="1" applyFill="1" applyBorder="1" applyProtection="1"/>
    <xf numFmtId="2" fontId="2" fillId="0" borderId="24" xfId="0" applyNumberFormat="1" applyFont="1" applyFill="1" applyBorder="1" applyProtection="1"/>
    <xf numFmtId="164" fontId="2" fillId="8" borderId="22" xfId="0" applyNumberFormat="1" applyFont="1" applyFill="1" applyBorder="1" applyAlignment="1" applyProtection="1">
      <alignment horizontal="right"/>
      <protection locked="0"/>
    </xf>
    <xf numFmtId="164" fontId="2" fillId="8" borderId="24" xfId="0" applyNumberFormat="1" applyFont="1" applyFill="1" applyBorder="1" applyAlignment="1" applyProtection="1">
      <alignment horizontal="right"/>
      <protection locked="0"/>
    </xf>
    <xf numFmtId="1" fontId="2" fillId="0" borderId="22" xfId="0" applyNumberFormat="1" applyFont="1" applyBorder="1" applyProtection="1"/>
    <xf numFmtId="1" fontId="2" fillId="0" borderId="24" xfId="0" applyNumberFormat="1" applyFont="1" applyBorder="1" applyProtection="1"/>
    <xf numFmtId="0" fontId="2" fillId="0" borderId="23" xfId="0" applyFont="1" applyBorder="1" applyAlignment="1" applyProtection="1">
      <alignment horizontal="right"/>
    </xf>
    <xf numFmtId="0" fontId="2" fillId="0" borderId="21" xfId="0" applyFont="1" applyBorder="1" applyAlignment="1" applyProtection="1">
      <alignment horizontal="right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9" fontId="2" fillId="0" borderId="19" xfId="1" applyNumberFormat="1" applyFont="1" applyBorder="1" applyAlignment="1" applyProtection="1">
      <alignment horizontal="right"/>
    </xf>
    <xf numFmtId="0" fontId="2" fillId="2" borderId="20" xfId="0" applyNumberFormat="1" applyFont="1" applyFill="1" applyBorder="1" applyAlignment="1" applyProtection="1">
      <alignment horizontal="right"/>
      <protection locked="0"/>
    </xf>
    <xf numFmtId="9" fontId="2" fillId="0" borderId="16" xfId="1" applyNumberFormat="1" applyFont="1" applyBorder="1" applyAlignment="1" applyProtection="1">
      <alignment horizontal="right"/>
    </xf>
    <xf numFmtId="0" fontId="2" fillId="2" borderId="22" xfId="0" applyNumberFormat="1" applyFont="1" applyFill="1" applyBorder="1" applyAlignment="1" applyProtection="1">
      <alignment horizontal="right"/>
      <protection locked="0"/>
    </xf>
    <xf numFmtId="9" fontId="2" fillId="0" borderId="23" xfId="1" applyNumberFormat="1" applyFont="1" applyBorder="1" applyAlignment="1" applyProtection="1">
      <alignment horizontal="right"/>
    </xf>
    <xf numFmtId="0" fontId="2" fillId="2" borderId="24" xfId="0" applyNumberFormat="1" applyFont="1" applyFill="1" applyBorder="1" applyAlignment="1" applyProtection="1">
      <alignment horizontal="right"/>
      <protection locked="0"/>
    </xf>
    <xf numFmtId="9" fontId="2" fillId="0" borderId="25" xfId="1" applyNumberFormat="1" applyFont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13"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9900"/>
      <color rgb="FFCCFFCC"/>
      <color rgb="FF33CC33"/>
      <color rgb="FF008000"/>
      <color rgb="FF006600"/>
      <color rgb="FF00FF00"/>
      <color rgb="FF800000"/>
      <color rgb="FF66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'Calculs &amp; résultats'!$C$57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résultats'!$D$57:$E$57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D-4F28-ADED-A9FC5825583E}"/>
            </c:ext>
          </c:extLst>
        </c:ser>
        <c:ser>
          <c:idx val="1"/>
          <c:order val="1"/>
          <c:tx>
            <c:strRef>
              <c:f>'Calculs &amp; résultats'!$C$58</c:f>
              <c:strCache>
                <c:ptCount val="1"/>
                <c:pt idx="0">
                  <c:v>Vélo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résultats'!$D$58:$E$58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D-4F28-ADED-A9FC5825583E}"/>
            </c:ext>
          </c:extLst>
        </c:ser>
        <c:ser>
          <c:idx val="2"/>
          <c:order val="2"/>
          <c:tx>
            <c:strRef>
              <c:f>'Calculs &amp; résultats'!$C$59</c:f>
              <c:strCache>
                <c:ptCount val="1"/>
                <c:pt idx="0">
                  <c:v>Vélo électrique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résultats'!$D$59:$E$59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D-4F28-ADED-A9FC5825583E}"/>
            </c:ext>
          </c:extLst>
        </c:ser>
        <c:ser>
          <c:idx val="3"/>
          <c:order val="3"/>
          <c:tx>
            <c:strRef>
              <c:f>'Calculs &amp; résultats'!$C$60</c:f>
              <c:strCache>
                <c:ptCount val="1"/>
                <c:pt idx="0">
                  <c:v>Transports publics (train &amp; bus)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résultats'!$D$60:$E$60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ED-4F28-ADED-A9FC5825583E}"/>
            </c:ext>
          </c:extLst>
        </c:ser>
        <c:ser>
          <c:idx val="4"/>
          <c:order val="4"/>
          <c:tx>
            <c:strRef>
              <c:f>'Calculs &amp; résultats'!$C$61</c:f>
              <c:strCache>
                <c:ptCount val="1"/>
                <c:pt idx="0">
                  <c:v>Autocar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résultats'!$D$61:$E$61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ED-4F28-ADED-A9FC5825583E}"/>
            </c:ext>
          </c:extLst>
        </c:ser>
        <c:ser>
          <c:idx val="7"/>
          <c:order val="5"/>
          <c:tx>
            <c:strRef>
              <c:f>'Calculs &amp; résultats'!$C$64</c:f>
              <c:strCache>
                <c:ptCount val="1"/>
                <c:pt idx="0">
                  <c:v>Voiture de tiers (Mobility,…)</c:v>
                </c:pt>
              </c:strCache>
              <c:extLst xmlns:c15="http://schemas.microsoft.com/office/drawing/2012/chart"/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  <c:extLst xmlns:c15="http://schemas.microsoft.com/office/drawing/2012/chart"/>
            </c:strRef>
          </c:cat>
          <c:val>
            <c:numRef>
              <c:f>'Calculs &amp; résultats'!$D$64:$E$64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82ED-4F28-ADED-A9FC5825583E}"/>
            </c:ext>
          </c:extLst>
        </c:ser>
        <c:ser>
          <c:idx val="5"/>
          <c:order val="6"/>
          <c:tx>
            <c:strRef>
              <c:f>'Calculs &amp; résultats'!$C$62</c:f>
              <c:strCache>
                <c:ptCount val="1"/>
                <c:pt idx="0">
                  <c:v>Ma voiture A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résultats'!$D$62:$E$62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ED-4F28-ADED-A9FC5825583E}"/>
            </c:ext>
          </c:extLst>
        </c:ser>
        <c:ser>
          <c:idx val="6"/>
          <c:order val="7"/>
          <c:tx>
            <c:strRef>
              <c:f>'Calculs &amp; résultats'!$C$63</c:f>
              <c:strCache>
                <c:ptCount val="1"/>
                <c:pt idx="0">
                  <c:v>Ma voiture B</c:v>
                </c:pt>
              </c:strCache>
              <c:extLst xmlns:c15="http://schemas.microsoft.com/office/drawing/2012/chart"/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  <c:extLst xmlns:c15="http://schemas.microsoft.com/office/drawing/2012/chart"/>
            </c:strRef>
          </c:cat>
          <c:val>
            <c:numRef>
              <c:f>'Calculs &amp; résultats'!$D$63:$E$63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2ED-4F28-ADED-A9FC5825583E}"/>
            </c:ext>
          </c:extLst>
        </c:ser>
        <c:ser>
          <c:idx val="8"/>
          <c:order val="8"/>
          <c:tx>
            <c:strRef>
              <c:f>'Calculs &amp; résultats'!$C$65</c:f>
              <c:strCache>
                <c:ptCount val="1"/>
                <c:pt idx="0">
                  <c:v>Avion</c:v>
                </c:pt>
              </c:strCache>
              <c:extLst xmlns:c15="http://schemas.microsoft.com/office/drawing/2012/chart"/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'Calculs &amp; résultats'!$D$56:$E$56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  <c:extLst xmlns:c15="http://schemas.microsoft.com/office/drawing/2012/chart"/>
            </c:strRef>
          </c:cat>
          <c:val>
            <c:numRef>
              <c:f>'Calculs &amp; résultats'!$D$65:$E$65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82ED-4F28-ADED-A9FC58255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081728"/>
        <c:axId val="361081072"/>
        <c:extLst/>
      </c:barChart>
      <c:catAx>
        <c:axId val="361081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1081072"/>
        <c:crosses val="autoZero"/>
        <c:auto val="1"/>
        <c:lblAlgn val="ctr"/>
        <c:lblOffset val="100"/>
        <c:noMultiLvlLbl val="0"/>
      </c:catAx>
      <c:valAx>
        <c:axId val="3610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108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'Calculs &amp; résultats'!$C$88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résultats'!$D$88:$E$88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8-4995-AFBE-77C3BBE41524}"/>
            </c:ext>
          </c:extLst>
        </c:ser>
        <c:ser>
          <c:idx val="1"/>
          <c:order val="1"/>
          <c:tx>
            <c:strRef>
              <c:f>'Calculs &amp; résultats'!$C$89</c:f>
              <c:strCache>
                <c:ptCount val="1"/>
                <c:pt idx="0">
                  <c:v>Vélo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résultats'!$D$89:$E$89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8-4995-AFBE-77C3BBE41524}"/>
            </c:ext>
          </c:extLst>
        </c:ser>
        <c:ser>
          <c:idx val="2"/>
          <c:order val="2"/>
          <c:tx>
            <c:strRef>
              <c:f>'Calculs &amp; résultats'!$C$90</c:f>
              <c:strCache>
                <c:ptCount val="1"/>
                <c:pt idx="0">
                  <c:v>Vélo électrique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résultats'!$D$90:$E$90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8-4995-AFBE-77C3BBE41524}"/>
            </c:ext>
          </c:extLst>
        </c:ser>
        <c:ser>
          <c:idx val="3"/>
          <c:order val="3"/>
          <c:tx>
            <c:strRef>
              <c:f>'Calculs &amp; résultats'!$C$91</c:f>
              <c:strCache>
                <c:ptCount val="1"/>
                <c:pt idx="0">
                  <c:v>Transports publics (train &amp; bus)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résultats'!$D$91:$E$91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D8-4995-AFBE-77C3BBE41524}"/>
            </c:ext>
          </c:extLst>
        </c:ser>
        <c:ser>
          <c:idx val="4"/>
          <c:order val="4"/>
          <c:tx>
            <c:strRef>
              <c:f>'Calculs &amp; résultats'!$C$92</c:f>
              <c:strCache>
                <c:ptCount val="1"/>
                <c:pt idx="0">
                  <c:v>Autocar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résultats'!$D$92:$E$92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D8-4995-AFBE-77C3BBE41524}"/>
            </c:ext>
          </c:extLst>
        </c:ser>
        <c:ser>
          <c:idx val="6"/>
          <c:order val="5"/>
          <c:tx>
            <c:strRef>
              <c:f>'Calculs &amp; résultats'!$C$95</c:f>
              <c:strCache>
                <c:ptCount val="1"/>
                <c:pt idx="0">
                  <c:v>Voiture de tiers (Mobility,…)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D8-4995-AFBE-77C3BBE41524}"/>
              </c:ext>
            </c:extLst>
          </c:dPt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résultats'!$D$95:$E$95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97D8-4995-AFBE-77C3BBE41524}"/>
            </c:ext>
          </c:extLst>
        </c:ser>
        <c:ser>
          <c:idx val="7"/>
          <c:order val="6"/>
          <c:tx>
            <c:strRef>
              <c:f>'Calculs &amp; résultats'!$C$93</c:f>
              <c:strCache>
                <c:ptCount val="1"/>
                <c:pt idx="0">
                  <c:v>Ma voiture A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résultats'!$D$93:$E$93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97D8-4995-AFBE-77C3BBE41524}"/>
            </c:ext>
          </c:extLst>
        </c:ser>
        <c:ser>
          <c:idx val="5"/>
          <c:order val="7"/>
          <c:tx>
            <c:strRef>
              <c:f>'Calculs &amp; résultats'!$C$94</c:f>
              <c:strCache>
                <c:ptCount val="1"/>
                <c:pt idx="0">
                  <c:v>Ma voiture 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résultats'!$D$94:$E$94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D8-4995-AFBE-77C3BBE41524}"/>
            </c:ext>
          </c:extLst>
        </c:ser>
        <c:ser>
          <c:idx val="8"/>
          <c:order val="8"/>
          <c:tx>
            <c:strRef>
              <c:f>'Calculs &amp; résultats'!$C$96</c:f>
              <c:strCache>
                <c:ptCount val="1"/>
                <c:pt idx="0">
                  <c:v>Avion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'Calculs &amp; résultats'!$D$87:$E$87</c:f>
              <c:strCache>
                <c:ptCount val="2"/>
                <c:pt idx="0">
                  <c:v>Situation future</c:v>
                </c:pt>
                <c:pt idx="1">
                  <c:v>Situation actuelle</c:v>
                </c:pt>
              </c:strCache>
            </c:strRef>
          </c:cat>
          <c:val>
            <c:numRef>
              <c:f>'Calculs &amp; résultats'!$D$96:$E$96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97D8-4995-AFBE-77C3BBE41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081728"/>
        <c:axId val="361081072"/>
        <c:extLst/>
      </c:barChart>
      <c:catAx>
        <c:axId val="361081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1081072"/>
        <c:crosses val="autoZero"/>
        <c:auto val="1"/>
        <c:lblAlgn val="ctr"/>
        <c:lblOffset val="100"/>
        <c:noMultiLvlLbl val="0"/>
      </c:catAx>
      <c:valAx>
        <c:axId val="361081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108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0</xdr:rowOff>
    </xdr:from>
    <xdr:to>
      <xdr:col>9</xdr:col>
      <xdr:colOff>0</xdr:colOff>
      <xdr:row>67</xdr:row>
      <xdr:rowOff>621029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C8EBB38-20A2-4E35-9C82-4007761FA5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83</xdr:row>
      <xdr:rowOff>152400</xdr:rowOff>
    </xdr:from>
    <xdr:to>
      <xdr:col>9</xdr:col>
      <xdr:colOff>0</xdr:colOff>
      <xdr:row>100</xdr:row>
      <xdr:rowOff>123825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4376819-4787-400D-950C-57107FF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</xdr:row>
      <xdr:rowOff>123825</xdr:rowOff>
    </xdr:from>
    <xdr:to>
      <xdr:col>8</xdr:col>
      <xdr:colOff>361950</xdr:colOff>
      <xdr:row>4</xdr:row>
      <xdr:rowOff>1162050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F7AA779-DE9A-4CB4-BBAA-F33DBE0E56EC}"/>
            </a:ext>
          </a:extLst>
        </xdr:cNvPr>
        <xdr:cNvSpPr txBox="1"/>
      </xdr:nvSpPr>
      <xdr:spPr>
        <a:xfrm>
          <a:off x="95250" y="866775"/>
          <a:ext cx="601027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/>
            <a:t>Ce tableur</a:t>
          </a:r>
          <a:r>
            <a:rPr lang="fr-CH" sz="1000" baseline="0"/>
            <a:t> Excel permet d'estimer les émissions de CO2 liées à votre mobilité et de simuler une variante supplémentaire pour mesure l'impact d'un changement.</a:t>
          </a:r>
        </a:p>
        <a:p>
          <a:r>
            <a:rPr lang="fr-CH" sz="1000" baseline="0"/>
            <a:t>Quelques consignes concernant la saisie :</a:t>
          </a:r>
        </a:p>
        <a:p>
          <a:r>
            <a:rPr lang="fr-CH" sz="1000" baseline="0"/>
            <a:t>- les cellules </a:t>
          </a:r>
          <a:r>
            <a:rPr lang="fr-CH" sz="1000" u="sng" baseline="0"/>
            <a:t>jaunes peuvent être complétées</a:t>
          </a:r>
          <a:r>
            <a:rPr lang="fr-CH" sz="1000" baseline="0"/>
            <a:t> ou non</a:t>
          </a:r>
        </a:p>
        <a:p>
          <a:r>
            <a:rPr lang="fr-CH" sz="1000" baseline="0"/>
            <a:t>-  les cellules </a:t>
          </a:r>
          <a:r>
            <a:rPr lang="fr-CH" sz="1000" u="sng" baseline="0"/>
            <a:t>oranges doivent être complétées</a:t>
          </a:r>
          <a:endParaRPr lang="fr-CH" sz="1000" baseline="0"/>
        </a:p>
        <a:p>
          <a:r>
            <a:rPr lang="fr-CH" sz="1000" baseline="0"/>
            <a:t>- En cliquant sur les cellules de saisies, un commentaire apparaît et fourni parfois des informations.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82C1-202C-436A-AC52-FB95CD4ADC59}">
  <dimension ref="A1:AA153"/>
  <sheetViews>
    <sheetView showGridLines="0" showRowColHeaders="0" tabSelected="1" zoomScale="115" zoomScaleNormal="115" workbookViewId="0">
      <selection activeCell="E11" sqref="E11"/>
    </sheetView>
  </sheetViews>
  <sheetFormatPr baseColWidth="10" defaultColWidth="0" defaultRowHeight="12.75" zeroHeight="1" x14ac:dyDescent="0.2"/>
  <cols>
    <col min="1" max="1" width="1.42578125" style="3" customWidth="1"/>
    <col min="2" max="2" width="11" style="1" customWidth="1"/>
    <col min="3" max="3" width="18.140625" style="1" customWidth="1"/>
    <col min="4" max="4" width="19.7109375" style="1" customWidth="1"/>
    <col min="5" max="5" width="10.5703125" style="2" customWidth="1"/>
    <col min="6" max="6" width="5.5703125" style="1" customWidth="1"/>
    <col min="7" max="7" width="9.140625" style="1" customWidth="1"/>
    <col min="8" max="8" width="10.5703125" style="2" customWidth="1"/>
    <col min="9" max="9" width="5.5703125" style="1" customWidth="1"/>
    <col min="10" max="10" width="1.42578125" style="3" customWidth="1"/>
    <col min="11" max="22" width="11" style="3" hidden="1" customWidth="1"/>
    <col min="23" max="24" width="11" style="1" hidden="1" customWidth="1"/>
    <col min="25" max="25" width="22.140625" style="1" hidden="1" customWidth="1"/>
    <col min="26" max="27" width="14" style="1" hidden="1" customWidth="1"/>
    <col min="28" max="16384" width="11" style="1" hidden="1"/>
  </cols>
  <sheetData>
    <row r="1" spans="2:27" ht="6.75" customHeight="1" x14ac:dyDescent="0.2"/>
    <row r="2" spans="2:27" ht="20.25" customHeight="1" x14ac:dyDescent="0.35">
      <c r="B2" s="40" t="s">
        <v>0</v>
      </c>
    </row>
    <row r="3" spans="2:27" x14ac:dyDescent="0.2"/>
    <row r="4" spans="2:27" ht="18.75" x14ac:dyDescent="0.2">
      <c r="B4" s="41" t="s">
        <v>1</v>
      </c>
      <c r="C4" s="42"/>
      <c r="D4" s="42"/>
      <c r="E4" s="43"/>
      <c r="F4" s="42"/>
      <c r="G4" s="42"/>
      <c r="H4" s="43"/>
      <c r="I4" s="42"/>
    </row>
    <row r="5" spans="2:27" ht="94.5" customHeight="1" x14ac:dyDescent="0.2">
      <c r="B5" s="4"/>
      <c r="E5" s="1"/>
      <c r="H5" s="1"/>
    </row>
    <row r="6" spans="2:27" ht="12.75" customHeight="1" x14ac:dyDescent="0.3">
      <c r="B6" s="39"/>
    </row>
    <row r="7" spans="2:27" ht="18.75" x14ac:dyDescent="0.2">
      <c r="B7" s="41" t="s">
        <v>2</v>
      </c>
      <c r="C7" s="42"/>
      <c r="D7" s="42"/>
      <c r="E7" s="43"/>
      <c r="F7" s="42"/>
      <c r="G7" s="42"/>
      <c r="H7" s="43"/>
      <c r="I7" s="42"/>
    </row>
    <row r="8" spans="2:27" ht="7.5" customHeight="1" thickBot="1" x14ac:dyDescent="0.35">
      <c r="B8" s="39"/>
    </row>
    <row r="9" spans="2:27" ht="18.75" customHeight="1" x14ac:dyDescent="0.2">
      <c r="E9" s="95" t="s">
        <v>3</v>
      </c>
      <c r="F9" s="96"/>
      <c r="G9" s="5" t="s">
        <v>4</v>
      </c>
      <c r="H9" s="97" t="s">
        <v>5</v>
      </c>
      <c r="I9" s="98"/>
    </row>
    <row r="10" spans="2:27" x14ac:dyDescent="0.2">
      <c r="B10" s="6" t="s">
        <v>6</v>
      </c>
      <c r="C10" s="7"/>
      <c r="D10" s="7"/>
      <c r="E10" s="8"/>
      <c r="F10" s="9"/>
      <c r="G10" s="7"/>
      <c r="H10" s="10"/>
      <c r="I10" s="11"/>
      <c r="P10" s="38" t="s">
        <v>7</v>
      </c>
      <c r="X10" s="12"/>
      <c r="Y10" s="12"/>
      <c r="Z10" s="13" t="s">
        <v>5</v>
      </c>
      <c r="AA10" s="13" t="s">
        <v>3</v>
      </c>
    </row>
    <row r="11" spans="2:27" x14ac:dyDescent="0.2">
      <c r="B11" s="53" t="s">
        <v>8</v>
      </c>
      <c r="C11" s="53"/>
      <c r="D11" s="53"/>
      <c r="E11" s="87"/>
      <c r="F11" s="88" t="str">
        <f t="shared" ref="F11:F19" si="0">IF(E11=0,"",E11/E$20)</f>
        <v/>
      </c>
      <c r="G11" s="53"/>
      <c r="H11" s="89"/>
      <c r="I11" s="90" t="str">
        <f>IF(H11=0,"",H11/H$20)</f>
        <v/>
      </c>
      <c r="P11" s="38" t="str">
        <f>IF(SUM(E11,H11)=0,"non","oui")</f>
        <v>non</v>
      </c>
      <c r="X11" s="12" t="str">
        <f>IF(SUM(Z11:AB11)&gt;0,MAX($X$10:X10)+1,"")</f>
        <v/>
      </c>
      <c r="Y11" s="12" t="str">
        <f>B11</f>
        <v>Marche</v>
      </c>
      <c r="Z11" s="14" t="str">
        <f t="shared" ref="Z11:Z19" si="1">IF(H11="","",H11)</f>
        <v/>
      </c>
      <c r="AA11" s="14" t="str">
        <f t="shared" ref="AA11:AA19" si="2">IF(E11="","",E11)</f>
        <v/>
      </c>
    </row>
    <row r="12" spans="2:27" x14ac:dyDescent="0.2">
      <c r="B12" s="74" t="s">
        <v>9</v>
      </c>
      <c r="C12" s="74"/>
      <c r="D12" s="74"/>
      <c r="E12" s="91"/>
      <c r="F12" s="92" t="str">
        <f t="shared" si="0"/>
        <v/>
      </c>
      <c r="G12" s="74"/>
      <c r="H12" s="93"/>
      <c r="I12" s="94" t="str">
        <f t="shared" ref="I12:I19" si="3">IF(H12=0,"",H12/H$20)</f>
        <v/>
      </c>
      <c r="P12" s="38" t="str">
        <f t="shared" ref="P12:P19" si="4">IF(SUM(E12,H12)=0,"non","oui")</f>
        <v>non</v>
      </c>
      <c r="X12" s="12" t="str">
        <f>IF(SUM(Z12:AB12)&gt;0,MAX($X$10:X11)+1,"")</f>
        <v/>
      </c>
      <c r="Y12" s="12" t="str">
        <f t="shared" ref="Y12:Y18" si="5">B12</f>
        <v>Vélo</v>
      </c>
      <c r="Z12" s="14" t="str">
        <f t="shared" si="1"/>
        <v/>
      </c>
      <c r="AA12" s="14" t="str">
        <f t="shared" si="2"/>
        <v/>
      </c>
    </row>
    <row r="13" spans="2:27" x14ac:dyDescent="0.2">
      <c r="B13" s="74" t="s">
        <v>10</v>
      </c>
      <c r="C13" s="74"/>
      <c r="D13" s="74"/>
      <c r="E13" s="91"/>
      <c r="F13" s="92" t="str">
        <f t="shared" si="0"/>
        <v/>
      </c>
      <c r="G13" s="74"/>
      <c r="H13" s="93"/>
      <c r="I13" s="94" t="str">
        <f t="shared" si="3"/>
        <v/>
      </c>
      <c r="P13" s="38" t="str">
        <f t="shared" si="4"/>
        <v>non</v>
      </c>
      <c r="X13" s="12" t="str">
        <f>IF(SUM(Z13:AB13)&gt;0,MAX($X$10:X12)+1,"")</f>
        <v/>
      </c>
      <c r="Y13" s="12" t="str">
        <f t="shared" si="5"/>
        <v>Vélo électrique</v>
      </c>
      <c r="Z13" s="14" t="str">
        <f t="shared" si="1"/>
        <v/>
      </c>
      <c r="AA13" s="14" t="str">
        <f t="shared" si="2"/>
        <v/>
      </c>
    </row>
    <row r="14" spans="2:27" x14ac:dyDescent="0.2">
      <c r="B14" s="74" t="s">
        <v>11</v>
      </c>
      <c r="C14" s="74"/>
      <c r="D14" s="74"/>
      <c r="E14" s="91"/>
      <c r="F14" s="92" t="str">
        <f t="shared" si="0"/>
        <v/>
      </c>
      <c r="G14" s="74"/>
      <c r="H14" s="93"/>
      <c r="I14" s="94" t="str">
        <f t="shared" si="3"/>
        <v/>
      </c>
      <c r="P14" s="38" t="str">
        <f t="shared" si="4"/>
        <v>non</v>
      </c>
      <c r="X14" s="12" t="str">
        <f>IF(SUM(Z14:AB14)&gt;0,MAX($X$10:X13)+1,"")</f>
        <v/>
      </c>
      <c r="Y14" s="12" t="str">
        <f t="shared" si="5"/>
        <v>Transports publics (train &amp; bus)</v>
      </c>
      <c r="Z14" s="14" t="str">
        <f t="shared" si="1"/>
        <v/>
      </c>
      <c r="AA14" s="14" t="str">
        <f t="shared" si="2"/>
        <v/>
      </c>
    </row>
    <row r="15" spans="2:27" x14ac:dyDescent="0.2">
      <c r="B15" s="74" t="s">
        <v>12</v>
      </c>
      <c r="C15" s="74"/>
      <c r="D15" s="74"/>
      <c r="E15" s="91"/>
      <c r="F15" s="92" t="str">
        <f t="shared" si="0"/>
        <v/>
      </c>
      <c r="G15" s="74"/>
      <c r="H15" s="93"/>
      <c r="I15" s="94" t="str">
        <f t="shared" si="3"/>
        <v/>
      </c>
      <c r="P15" s="38" t="str">
        <f t="shared" si="4"/>
        <v>non</v>
      </c>
      <c r="X15" s="12" t="str">
        <f>IF(SUM(Z15:AB15)&gt;0,MAX($X$10:X14)+1,"")</f>
        <v/>
      </c>
      <c r="Y15" s="12" t="str">
        <f t="shared" si="5"/>
        <v>Autocar</v>
      </c>
      <c r="Z15" s="14" t="str">
        <f t="shared" si="1"/>
        <v/>
      </c>
      <c r="AA15" s="14" t="str">
        <f t="shared" si="2"/>
        <v/>
      </c>
    </row>
    <row r="16" spans="2:27" x14ac:dyDescent="0.2">
      <c r="B16" s="74" t="s">
        <v>13</v>
      </c>
      <c r="C16" s="74"/>
      <c r="D16" s="74"/>
      <c r="E16" s="91"/>
      <c r="F16" s="92" t="str">
        <f t="shared" si="0"/>
        <v/>
      </c>
      <c r="G16" s="74"/>
      <c r="H16" s="93"/>
      <c r="I16" s="94" t="str">
        <f t="shared" si="3"/>
        <v/>
      </c>
      <c r="P16" s="38" t="str">
        <f t="shared" si="4"/>
        <v>non</v>
      </c>
      <c r="R16" s="38" t="s">
        <v>14</v>
      </c>
      <c r="S16" s="38" t="str">
        <f>IF(SUM(E16:E18,H16:H18)=0,"non","oui")</f>
        <v>non</v>
      </c>
      <c r="X16" s="12" t="str">
        <f>IF(SUM(Z16:AB16)&gt;0,MAX($X$10:X15)+1,"")</f>
        <v/>
      </c>
      <c r="Y16" s="12" t="str">
        <f t="shared" si="5"/>
        <v>Ma voiture A</v>
      </c>
      <c r="Z16" s="14" t="str">
        <f t="shared" si="1"/>
        <v/>
      </c>
      <c r="AA16" s="14" t="str">
        <f t="shared" si="2"/>
        <v/>
      </c>
    </row>
    <row r="17" spans="1:27" x14ac:dyDescent="0.2">
      <c r="B17" s="74" t="s">
        <v>15</v>
      </c>
      <c r="C17" s="74"/>
      <c r="D17" s="74"/>
      <c r="E17" s="91"/>
      <c r="F17" s="92" t="str">
        <f t="shared" si="0"/>
        <v/>
      </c>
      <c r="G17" s="74"/>
      <c r="H17" s="93"/>
      <c r="I17" s="94" t="str">
        <f t="shared" si="3"/>
        <v/>
      </c>
      <c r="P17" s="38" t="str">
        <f t="shared" si="4"/>
        <v>non</v>
      </c>
      <c r="X17" s="12" t="str">
        <f>IF(SUM(Z17:AB17)&gt;0,MAX($X$10:X16)+1,"")</f>
        <v/>
      </c>
      <c r="Y17" s="12" t="str">
        <f t="shared" si="5"/>
        <v>Ma voiture B</v>
      </c>
      <c r="Z17" s="14" t="str">
        <f t="shared" si="1"/>
        <v/>
      </c>
      <c r="AA17" s="14" t="str">
        <f t="shared" si="2"/>
        <v/>
      </c>
    </row>
    <row r="18" spans="1:27" x14ac:dyDescent="0.2">
      <c r="B18" s="74" t="s">
        <v>16</v>
      </c>
      <c r="C18" s="74"/>
      <c r="D18" s="74"/>
      <c r="E18" s="91"/>
      <c r="F18" s="92" t="str">
        <f t="shared" si="0"/>
        <v/>
      </c>
      <c r="G18" s="74"/>
      <c r="H18" s="93"/>
      <c r="I18" s="94" t="str">
        <f t="shared" si="3"/>
        <v/>
      </c>
      <c r="P18" s="38" t="str">
        <f t="shared" si="4"/>
        <v>non</v>
      </c>
      <c r="X18" s="12" t="str">
        <f>IF(SUM(Z18:AB18)&gt;0,MAX($X$10:X17)+1,"")</f>
        <v/>
      </c>
      <c r="Y18" s="12" t="str">
        <f t="shared" si="5"/>
        <v>Voiture de tiers (Mobility,…)</v>
      </c>
      <c r="Z18" s="14" t="str">
        <f t="shared" si="1"/>
        <v/>
      </c>
      <c r="AA18" s="14" t="str">
        <f t="shared" si="2"/>
        <v/>
      </c>
    </row>
    <row r="19" spans="1:27" x14ac:dyDescent="0.2">
      <c r="B19" s="74" t="s">
        <v>17</v>
      </c>
      <c r="C19" s="74"/>
      <c r="D19" s="74"/>
      <c r="E19" s="91"/>
      <c r="F19" s="92" t="str">
        <f t="shared" si="0"/>
        <v/>
      </c>
      <c r="G19" s="74"/>
      <c r="H19" s="93"/>
      <c r="I19" s="94" t="str">
        <f t="shared" si="3"/>
        <v/>
      </c>
      <c r="P19" s="38" t="str">
        <f t="shared" si="4"/>
        <v>non</v>
      </c>
      <c r="X19" s="12" t="str">
        <f>IF(SUM(Z19:AB19)&gt;0,MAX($X$10:X18)+1,"")</f>
        <v/>
      </c>
      <c r="Y19" s="12" t="str">
        <f>B19</f>
        <v>Avion</v>
      </c>
      <c r="Z19" s="14" t="str">
        <f t="shared" si="1"/>
        <v/>
      </c>
      <c r="AA19" s="14" t="str">
        <f t="shared" si="2"/>
        <v/>
      </c>
    </row>
    <row r="20" spans="1:27" s="4" customFormat="1" x14ac:dyDescent="0.2">
      <c r="A20" s="19"/>
      <c r="B20" s="4" t="s">
        <v>18</v>
      </c>
      <c r="E20" s="15">
        <f>SUM(E11:E19)</f>
        <v>0</v>
      </c>
      <c r="F20" s="16" t="str">
        <f>IFERROR(IF(E20="","",E20/E$20),"")</f>
        <v/>
      </c>
      <c r="H20" s="17">
        <f>SUM(H11:H19)</f>
        <v>0</v>
      </c>
      <c r="I20" s="18" t="str">
        <f>IFERROR(IF(H20="","",H20/H$20),"")</f>
        <v/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7" ht="7.5" customHeight="1" x14ac:dyDescent="0.2">
      <c r="E21" s="20"/>
      <c r="F21" s="21"/>
      <c r="H21" s="22"/>
      <c r="I21" s="23"/>
    </row>
    <row r="22" spans="1:27" x14ac:dyDescent="0.2">
      <c r="B22" s="6" t="s">
        <v>19</v>
      </c>
      <c r="C22" s="7"/>
      <c r="D22" s="7"/>
      <c r="E22" s="8"/>
      <c r="F22" s="9"/>
      <c r="G22" s="7"/>
      <c r="H22" s="10"/>
      <c r="I22" s="11"/>
    </row>
    <row r="23" spans="1:27" s="31" customFormat="1" x14ac:dyDescent="0.2">
      <c r="A23" s="30"/>
      <c r="B23" s="24" t="s">
        <v>20</v>
      </c>
      <c r="C23" s="25"/>
      <c r="D23" s="25"/>
      <c r="E23" s="26"/>
      <c r="F23" s="27"/>
      <c r="G23" s="25"/>
      <c r="H23" s="28"/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"/>
      <c r="T23" s="30"/>
      <c r="U23" s="30"/>
      <c r="V23" s="30"/>
    </row>
    <row r="24" spans="1:27" x14ac:dyDescent="0.2">
      <c r="B24" s="53" t="str">
        <f>CONCATENATE(B16," [l./100 km]")</f>
        <v>Ma voiture A [l./100 km]</v>
      </c>
      <c r="C24" s="53"/>
      <c r="D24" s="53"/>
      <c r="E24" s="54"/>
      <c r="F24" s="55"/>
      <c r="G24" s="53"/>
      <c r="H24" s="56"/>
      <c r="I24" s="57"/>
    </row>
    <row r="25" spans="1:27" x14ac:dyDescent="0.2">
      <c r="B25" s="74" t="str">
        <f t="shared" ref="B25:B26" si="6">CONCATENATE(B17," [l./100 km]")</f>
        <v>Ma voiture B [l./100 km]</v>
      </c>
      <c r="C25" s="74"/>
      <c r="D25" s="74"/>
      <c r="E25" s="81"/>
      <c r="F25" s="76"/>
      <c r="G25" s="74"/>
      <c r="H25" s="82"/>
      <c r="I25" s="78"/>
    </row>
    <row r="26" spans="1:27" x14ac:dyDescent="0.2">
      <c r="B26" s="74" t="str">
        <f t="shared" si="6"/>
        <v>Voiture de tiers (Mobility,…) [l./100 km]</v>
      </c>
      <c r="C26" s="74"/>
      <c r="D26" s="74"/>
      <c r="E26" s="81"/>
      <c r="F26" s="76"/>
      <c r="G26" s="74"/>
      <c r="H26" s="82"/>
      <c r="I26" s="78"/>
    </row>
    <row r="27" spans="1:27" s="31" customFormat="1" x14ac:dyDescent="0.2">
      <c r="A27" s="30"/>
      <c r="B27" s="24" t="s">
        <v>21</v>
      </c>
      <c r="C27" s="25"/>
      <c r="D27" s="25"/>
      <c r="E27" s="26"/>
      <c r="F27" s="27"/>
      <c r="G27" s="25"/>
      <c r="H27" s="28"/>
      <c r="I27" s="29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7" x14ac:dyDescent="0.2">
      <c r="B28" s="53" t="str">
        <f>B16</f>
        <v>Ma voiture A</v>
      </c>
      <c r="C28" s="53"/>
      <c r="D28" s="53"/>
      <c r="E28" s="54"/>
      <c r="F28" s="58"/>
      <c r="G28" s="59"/>
      <c r="H28" s="56"/>
      <c r="I28" s="57"/>
    </row>
    <row r="29" spans="1:27" x14ac:dyDescent="0.2">
      <c r="B29" s="74" t="str">
        <f>B17</f>
        <v>Ma voiture B</v>
      </c>
      <c r="C29" s="74"/>
      <c r="D29" s="74"/>
      <c r="E29" s="81"/>
      <c r="F29" s="85"/>
      <c r="G29" s="86"/>
      <c r="H29" s="82"/>
      <c r="I29" s="78"/>
    </row>
    <row r="30" spans="1:27" x14ac:dyDescent="0.2">
      <c r="B30" s="74" t="str">
        <f>B18</f>
        <v>Voiture de tiers (Mobility,…)</v>
      </c>
      <c r="C30" s="74"/>
      <c r="D30" s="74"/>
      <c r="E30" s="81"/>
      <c r="F30" s="85"/>
      <c r="G30" s="86"/>
      <c r="H30" s="82"/>
      <c r="I30" s="78"/>
    </row>
    <row r="31" spans="1:27" s="31" customFormat="1" x14ac:dyDescent="0.2">
      <c r="A31" s="30"/>
      <c r="B31" s="24" t="s">
        <v>22</v>
      </c>
      <c r="C31" s="25"/>
      <c r="D31" s="25"/>
      <c r="E31" s="26"/>
      <c r="F31" s="27"/>
      <c r="G31" s="25"/>
      <c r="H31" s="28"/>
      <c r="I31" s="29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7" x14ac:dyDescent="0.2">
      <c r="B32" s="53" t="str">
        <f>B28</f>
        <v>Ma voiture A</v>
      </c>
      <c r="C32" s="53"/>
      <c r="D32" s="53"/>
      <c r="E32" s="60">
        <f>IF(E28="essence",E24*2.3*10,E24*2.6*10)</f>
        <v>0</v>
      </c>
      <c r="F32" s="55"/>
      <c r="G32" s="53"/>
      <c r="H32" s="61">
        <f>IF(H28="essence",H24*2.3*10,H24*2.6*10)</f>
        <v>0</v>
      </c>
      <c r="I32" s="57"/>
    </row>
    <row r="33" spans="1:22" x14ac:dyDescent="0.2">
      <c r="B33" s="74" t="str">
        <f t="shared" ref="B33:B34" si="7">B29</f>
        <v>Ma voiture B</v>
      </c>
      <c r="C33" s="74"/>
      <c r="D33" s="74"/>
      <c r="E33" s="83">
        <f t="shared" ref="E33:E34" si="8">IF(E29="essence",E25*2.3*10,E25*2.6*10)</f>
        <v>0</v>
      </c>
      <c r="F33" s="76"/>
      <c r="G33" s="74"/>
      <c r="H33" s="84">
        <f t="shared" ref="H33:H34" si="9">IF(H29="essence",H25*2.3*10,H25*2.6*10)</f>
        <v>0</v>
      </c>
      <c r="I33" s="78"/>
    </row>
    <row r="34" spans="1:22" x14ac:dyDescent="0.2">
      <c r="B34" s="74" t="str">
        <f t="shared" si="7"/>
        <v>Voiture de tiers (Mobility,…)</v>
      </c>
      <c r="C34" s="74"/>
      <c r="D34" s="74"/>
      <c r="E34" s="83">
        <f t="shared" si="8"/>
        <v>0</v>
      </c>
      <c r="F34" s="76"/>
      <c r="G34" s="74"/>
      <c r="H34" s="84">
        <f t="shared" si="9"/>
        <v>0</v>
      </c>
      <c r="I34" s="78"/>
    </row>
    <row r="35" spans="1:22" s="31" customFormat="1" x14ac:dyDescent="0.2">
      <c r="A35" s="30"/>
      <c r="B35" s="24" t="s">
        <v>23</v>
      </c>
      <c r="C35" s="25"/>
      <c r="D35" s="25"/>
      <c r="E35" s="26"/>
      <c r="F35" s="27"/>
      <c r="G35" s="25"/>
      <c r="H35" s="28"/>
      <c r="I35" s="29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x14ac:dyDescent="0.2">
      <c r="B36" s="53" t="str">
        <f>B16</f>
        <v>Ma voiture A</v>
      </c>
      <c r="C36" s="53"/>
      <c r="D36" s="53"/>
      <c r="E36" s="54"/>
      <c r="F36" s="55"/>
      <c r="G36" s="53"/>
      <c r="H36" s="56"/>
      <c r="I36" s="57"/>
    </row>
    <row r="37" spans="1:22" x14ac:dyDescent="0.2">
      <c r="B37" s="74" t="str">
        <f>B17</f>
        <v>Ma voiture B</v>
      </c>
      <c r="C37" s="74"/>
      <c r="D37" s="74"/>
      <c r="E37" s="81"/>
      <c r="F37" s="76"/>
      <c r="G37" s="74"/>
      <c r="H37" s="82"/>
      <c r="I37" s="78"/>
    </row>
    <row r="38" spans="1:22" x14ac:dyDescent="0.2">
      <c r="B38" s="74" t="str">
        <f>B18</f>
        <v>Voiture de tiers (Mobility,…)</v>
      </c>
      <c r="C38" s="74"/>
      <c r="D38" s="74"/>
      <c r="E38" s="81"/>
      <c r="F38" s="76"/>
      <c r="G38" s="74"/>
      <c r="H38" s="82"/>
      <c r="I38" s="78"/>
    </row>
    <row r="39" spans="1:22" ht="7.5" customHeight="1" x14ac:dyDescent="0.2">
      <c r="E39" s="20"/>
      <c r="F39" s="21"/>
      <c r="H39" s="22"/>
      <c r="I39" s="23"/>
    </row>
    <row r="40" spans="1:22" x14ac:dyDescent="0.2">
      <c r="B40" s="6" t="s">
        <v>24</v>
      </c>
      <c r="C40" s="7"/>
      <c r="D40" s="7"/>
      <c r="E40" s="8"/>
      <c r="F40" s="9"/>
      <c r="G40" s="7"/>
      <c r="H40" s="10"/>
      <c r="I40" s="11"/>
    </row>
    <row r="41" spans="1:22" x14ac:dyDescent="0.2">
      <c r="B41" s="53" t="str">
        <f t="shared" ref="B41:B49" si="10">B11</f>
        <v>Marche</v>
      </c>
      <c r="C41" s="53"/>
      <c r="D41" s="53"/>
      <c r="E41" s="62">
        <v>0</v>
      </c>
      <c r="F41" s="55"/>
      <c r="G41" s="53"/>
      <c r="H41" s="63">
        <v>0</v>
      </c>
      <c r="I41" s="57"/>
    </row>
    <row r="42" spans="1:22" x14ac:dyDescent="0.2">
      <c r="B42" s="74" t="str">
        <f t="shared" si="10"/>
        <v>Vélo</v>
      </c>
      <c r="C42" s="74"/>
      <c r="D42" s="74"/>
      <c r="E42" s="75">
        <v>0</v>
      </c>
      <c r="F42" s="76"/>
      <c r="G42" s="74"/>
      <c r="H42" s="77">
        <v>0</v>
      </c>
      <c r="I42" s="78"/>
    </row>
    <row r="43" spans="1:22" x14ac:dyDescent="0.2">
      <c r="B43" s="74" t="str">
        <f t="shared" si="10"/>
        <v>Vélo électrique</v>
      </c>
      <c r="C43" s="74"/>
      <c r="D43" s="74"/>
      <c r="E43" s="75">
        <v>0.04</v>
      </c>
      <c r="F43" s="76"/>
      <c r="G43" s="74"/>
      <c r="H43" s="77">
        <v>0.04</v>
      </c>
      <c r="I43" s="78"/>
    </row>
    <row r="44" spans="1:22" x14ac:dyDescent="0.2">
      <c r="B44" s="74" t="str">
        <f t="shared" si="10"/>
        <v>Transports publics (train &amp; bus)</v>
      </c>
      <c r="C44" s="74"/>
      <c r="D44" s="74"/>
      <c r="E44" s="75">
        <v>9.5</v>
      </c>
      <c r="F44" s="76"/>
      <c r="G44" s="74"/>
      <c r="H44" s="77">
        <v>9.5</v>
      </c>
      <c r="I44" s="78"/>
    </row>
    <row r="45" spans="1:22" x14ac:dyDescent="0.2">
      <c r="B45" s="74" t="str">
        <f t="shared" si="10"/>
        <v>Autocar</v>
      </c>
      <c r="C45" s="74"/>
      <c r="D45" s="74"/>
      <c r="E45" s="75">
        <v>44</v>
      </c>
      <c r="F45" s="76"/>
      <c r="G45" s="74"/>
      <c r="H45" s="77">
        <v>44</v>
      </c>
      <c r="I45" s="78"/>
    </row>
    <row r="46" spans="1:22" x14ac:dyDescent="0.2">
      <c r="B46" s="74" t="str">
        <f t="shared" si="10"/>
        <v>Ma voiture A</v>
      </c>
      <c r="C46" s="74"/>
      <c r="D46" s="74"/>
      <c r="E46" s="79" t="str">
        <f>IFERROR(E32/E36,"")</f>
        <v/>
      </c>
      <c r="F46" s="76"/>
      <c r="G46" s="74"/>
      <c r="H46" s="80" t="str">
        <f>IFERROR(H32/H36,"")</f>
        <v/>
      </c>
      <c r="I46" s="78"/>
    </row>
    <row r="47" spans="1:22" x14ac:dyDescent="0.2">
      <c r="B47" s="74" t="str">
        <f t="shared" si="10"/>
        <v>Ma voiture B</v>
      </c>
      <c r="C47" s="74"/>
      <c r="D47" s="74"/>
      <c r="E47" s="79" t="str">
        <f t="shared" ref="E47:E48" si="11">IFERROR(E33/E37,"")</f>
        <v/>
      </c>
      <c r="F47" s="76"/>
      <c r="G47" s="74"/>
      <c r="H47" s="80" t="str">
        <f t="shared" ref="H47:H48" si="12">IFERROR(H33/H37,"")</f>
        <v/>
      </c>
      <c r="I47" s="78"/>
    </row>
    <row r="48" spans="1:22" x14ac:dyDescent="0.2">
      <c r="B48" s="74" t="str">
        <f t="shared" si="10"/>
        <v>Voiture de tiers (Mobility,…)</v>
      </c>
      <c r="C48" s="74"/>
      <c r="D48" s="74"/>
      <c r="E48" s="79" t="str">
        <f t="shared" si="11"/>
        <v/>
      </c>
      <c r="F48" s="76"/>
      <c r="G48" s="74"/>
      <c r="H48" s="80" t="str">
        <f t="shared" si="12"/>
        <v/>
      </c>
      <c r="I48" s="78"/>
    </row>
    <row r="49" spans="1:22" x14ac:dyDescent="0.2">
      <c r="B49" s="74" t="str">
        <f t="shared" si="10"/>
        <v>Avion</v>
      </c>
      <c r="C49" s="74"/>
      <c r="D49" s="74"/>
      <c r="E49" s="75">
        <v>125</v>
      </c>
      <c r="F49" s="76"/>
      <c r="G49" s="74"/>
      <c r="H49" s="77">
        <v>125</v>
      </c>
      <c r="I49" s="78"/>
    </row>
    <row r="50" spans="1:22" ht="7.5" customHeight="1" thickBot="1" x14ac:dyDescent="0.25">
      <c r="E50" s="44"/>
      <c r="F50" s="45"/>
      <c r="H50" s="46"/>
      <c r="I50" s="47"/>
    </row>
    <row r="51" spans="1:22" ht="12.75" customHeight="1" x14ac:dyDescent="0.3">
      <c r="B51" s="39"/>
    </row>
    <row r="52" spans="1:22" ht="18.75" x14ac:dyDescent="0.2">
      <c r="B52" s="41" t="s">
        <v>25</v>
      </c>
      <c r="C52" s="42"/>
      <c r="D52" s="42"/>
      <c r="E52" s="43"/>
      <c r="F52" s="42"/>
      <c r="G52" s="42"/>
      <c r="H52" s="43"/>
      <c r="I52" s="42"/>
    </row>
    <row r="53" spans="1:22" ht="12.75" customHeight="1" x14ac:dyDescent="0.3">
      <c r="B53" s="39"/>
    </row>
    <row r="54" spans="1:22" s="51" customFormat="1" ht="16.5" customHeight="1" x14ac:dyDescent="0.25">
      <c r="A54" s="50"/>
      <c r="B54" s="52" t="s">
        <v>26</v>
      </c>
      <c r="C54" s="48"/>
      <c r="D54" s="48"/>
      <c r="E54" s="49"/>
      <c r="F54" s="48"/>
      <c r="G54" s="48"/>
      <c r="H54" s="49"/>
      <c r="I54" s="48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2.75" customHeight="1" x14ac:dyDescent="0.3">
      <c r="B55" s="39"/>
    </row>
    <row r="56" spans="1:22" x14ac:dyDescent="0.2">
      <c r="B56" s="37"/>
      <c r="C56" s="37"/>
      <c r="D56" s="13" t="str">
        <f>Z10</f>
        <v>Situation future</v>
      </c>
      <c r="E56" s="13" t="str">
        <f>AA10</f>
        <v>Situation actuelle</v>
      </c>
      <c r="H56" s="1"/>
    </row>
    <row r="57" spans="1:22" x14ac:dyDescent="0.2">
      <c r="B57" s="12" t="str">
        <f t="shared" ref="B57:B65" si="13">IF(X11="","",X11)</f>
        <v/>
      </c>
      <c r="C57" s="12" t="str">
        <f t="shared" ref="C57:C65" si="14">IF(Y11="","",Y11)</f>
        <v>Marche</v>
      </c>
      <c r="D57" s="12" t="str">
        <f t="shared" ref="D57:D65" si="15">IF(Z11="","",Z11)</f>
        <v/>
      </c>
      <c r="E57" s="12" t="str">
        <f t="shared" ref="E57:E65" si="16">IF(AA11="","",AA11)</f>
        <v/>
      </c>
    </row>
    <row r="58" spans="1:22" x14ac:dyDescent="0.2">
      <c r="B58" s="12" t="str">
        <f t="shared" si="13"/>
        <v/>
      </c>
      <c r="C58" s="12" t="str">
        <f t="shared" si="14"/>
        <v>Vélo</v>
      </c>
      <c r="D58" s="12" t="str">
        <f t="shared" si="15"/>
        <v/>
      </c>
      <c r="E58" s="12" t="str">
        <f t="shared" si="16"/>
        <v/>
      </c>
    </row>
    <row r="59" spans="1:22" x14ac:dyDescent="0.2">
      <c r="B59" s="12" t="str">
        <f t="shared" si="13"/>
        <v/>
      </c>
      <c r="C59" s="12" t="str">
        <f t="shared" si="14"/>
        <v>Vélo électrique</v>
      </c>
      <c r="D59" s="12" t="str">
        <f t="shared" si="15"/>
        <v/>
      </c>
      <c r="E59" s="12" t="str">
        <f t="shared" si="16"/>
        <v/>
      </c>
    </row>
    <row r="60" spans="1:22" x14ac:dyDescent="0.2">
      <c r="B60" s="12" t="str">
        <f t="shared" si="13"/>
        <v/>
      </c>
      <c r="C60" s="12" t="str">
        <f t="shared" si="14"/>
        <v>Transports publics (train &amp; bus)</v>
      </c>
      <c r="D60" s="12" t="str">
        <f t="shared" si="15"/>
        <v/>
      </c>
      <c r="E60" s="12" t="str">
        <f t="shared" si="16"/>
        <v/>
      </c>
    </row>
    <row r="61" spans="1:22" x14ac:dyDescent="0.2">
      <c r="B61" s="12" t="str">
        <f t="shared" si="13"/>
        <v/>
      </c>
      <c r="C61" s="12" t="str">
        <f t="shared" si="14"/>
        <v>Autocar</v>
      </c>
      <c r="D61" s="12" t="str">
        <f t="shared" si="15"/>
        <v/>
      </c>
      <c r="E61" s="12" t="str">
        <f t="shared" si="16"/>
        <v/>
      </c>
    </row>
    <row r="62" spans="1:22" x14ac:dyDescent="0.2">
      <c r="B62" s="12" t="str">
        <f t="shared" si="13"/>
        <v/>
      </c>
      <c r="C62" s="12" t="str">
        <f t="shared" si="14"/>
        <v>Ma voiture A</v>
      </c>
      <c r="D62" s="12" t="str">
        <f t="shared" si="15"/>
        <v/>
      </c>
      <c r="E62" s="12" t="str">
        <f t="shared" si="16"/>
        <v/>
      </c>
    </row>
    <row r="63" spans="1:22" x14ac:dyDescent="0.2">
      <c r="B63" s="12" t="str">
        <f t="shared" si="13"/>
        <v/>
      </c>
      <c r="C63" s="12" t="str">
        <f t="shared" si="14"/>
        <v>Ma voiture B</v>
      </c>
      <c r="D63" s="12" t="str">
        <f t="shared" si="15"/>
        <v/>
      </c>
      <c r="E63" s="12" t="str">
        <f t="shared" si="16"/>
        <v/>
      </c>
    </row>
    <row r="64" spans="1:22" x14ac:dyDescent="0.2">
      <c r="B64" s="12" t="str">
        <f t="shared" si="13"/>
        <v/>
      </c>
      <c r="C64" s="12" t="str">
        <f t="shared" si="14"/>
        <v>Voiture de tiers (Mobility,…)</v>
      </c>
      <c r="D64" s="12" t="str">
        <f t="shared" si="15"/>
        <v/>
      </c>
      <c r="E64" s="12" t="str">
        <f t="shared" si="16"/>
        <v/>
      </c>
    </row>
    <row r="65" spans="1:27" x14ac:dyDescent="0.2">
      <c r="B65" s="12" t="str">
        <f t="shared" si="13"/>
        <v/>
      </c>
      <c r="C65" s="12" t="str">
        <f t="shared" si="14"/>
        <v>Avion</v>
      </c>
      <c r="D65" s="12" t="str">
        <f t="shared" si="15"/>
        <v/>
      </c>
      <c r="E65" s="12" t="str">
        <f t="shared" si="16"/>
        <v/>
      </c>
    </row>
    <row r="66" spans="1:27" x14ac:dyDescent="0.2"/>
    <row r="67" spans="1:27" x14ac:dyDescent="0.2"/>
    <row r="68" spans="1:27" ht="57.75" customHeight="1" thickBot="1" x14ac:dyDescent="0.35">
      <c r="B68" s="39"/>
    </row>
    <row r="69" spans="1:27" ht="18.399999999999999" customHeight="1" thickTop="1" thickBot="1" x14ac:dyDescent="0.25">
      <c r="B69" s="102" t="str">
        <f>IF(E20&gt;=H20,CONCATENATE("Votre projection prévoit une diminution de ",E20-H20," km par an."),CONCATENATE("Votre projection prévoit une augmentation de ",H20-E20," km par an."))</f>
        <v>Votre projection prévoit une diminution de 0 km par an.</v>
      </c>
      <c r="C69" s="103"/>
      <c r="D69" s="103"/>
      <c r="E69" s="103"/>
      <c r="F69" s="103"/>
      <c r="G69" s="103"/>
      <c r="H69" s="103"/>
      <c r="I69" s="104"/>
    </row>
    <row r="70" spans="1:27" ht="12.75" customHeight="1" thickTop="1" x14ac:dyDescent="0.3">
      <c r="B70" s="39"/>
    </row>
    <row r="71" spans="1:27" s="51" customFormat="1" ht="16.5" customHeight="1" x14ac:dyDescent="0.25">
      <c r="A71" s="50"/>
      <c r="B71" s="52" t="s">
        <v>27</v>
      </c>
      <c r="C71" s="48"/>
      <c r="D71" s="48"/>
      <c r="E71" s="49"/>
      <c r="F71" s="48"/>
      <c r="G71" s="48"/>
      <c r="H71" s="49"/>
      <c r="I71" s="48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7" ht="7.5" customHeight="1" thickBot="1" x14ac:dyDescent="0.25">
      <c r="H72" s="1"/>
    </row>
    <row r="73" spans="1:27" ht="18.75" customHeight="1" x14ac:dyDescent="0.2">
      <c r="E73" s="95" t="s">
        <v>3</v>
      </c>
      <c r="F73" s="96"/>
      <c r="G73" s="5" t="s">
        <v>4</v>
      </c>
      <c r="H73" s="97" t="s">
        <v>5</v>
      </c>
      <c r="I73" s="98"/>
    </row>
    <row r="74" spans="1:27" x14ac:dyDescent="0.2">
      <c r="B74" s="64" t="str">
        <f t="shared" ref="B74:B83" si="17">B11</f>
        <v>Marche</v>
      </c>
      <c r="C74" s="64"/>
      <c r="D74" s="64"/>
      <c r="E74" s="65" t="str">
        <f t="shared" ref="E74:E82" si="18">IF(E11=0,"",E11*E41/1000)</f>
        <v/>
      </c>
      <c r="F74" s="66" t="str">
        <f>IFERROR(IF(E74="","",E74/E$83),"")</f>
        <v/>
      </c>
      <c r="G74" s="64"/>
      <c r="H74" s="67" t="str">
        <f t="shared" ref="H74:H82" si="19">IF(H11="","",H11*H41/1000)</f>
        <v/>
      </c>
      <c r="I74" s="68" t="str">
        <f>IFERROR(IF(H74="","",H74/H$83),"")</f>
        <v/>
      </c>
      <c r="X74" s="12" t="str">
        <f t="shared" ref="X74:X82" si="20">IF(X11="","",X11)</f>
        <v/>
      </c>
      <c r="Y74" s="12" t="str">
        <f>B74</f>
        <v>Marche</v>
      </c>
      <c r="Z74" s="14" t="str">
        <f t="shared" ref="Z74:Z82" si="21">IF(H74="","",H74)</f>
        <v/>
      </c>
      <c r="AA74" s="14" t="str">
        <f t="shared" ref="AA74:AA82" si="22">IF(E74="","",E74)</f>
        <v/>
      </c>
    </row>
    <row r="75" spans="1:27" x14ac:dyDescent="0.2">
      <c r="B75" s="69" t="str">
        <f t="shared" si="17"/>
        <v>Vélo</v>
      </c>
      <c r="C75" s="69"/>
      <c r="D75" s="69"/>
      <c r="E75" s="70" t="str">
        <f t="shared" si="18"/>
        <v/>
      </c>
      <c r="F75" s="71" t="str">
        <f t="shared" ref="F75:F82" si="23">IFERROR(IF(E75="","",E75/E$83),"")</f>
        <v/>
      </c>
      <c r="G75" s="69"/>
      <c r="H75" s="72" t="str">
        <f t="shared" si="19"/>
        <v/>
      </c>
      <c r="I75" s="73" t="str">
        <f t="shared" ref="I75:I82" si="24">IFERROR(IF(H75="","",H75/H$83),"")</f>
        <v/>
      </c>
      <c r="X75" s="12" t="str">
        <f t="shared" si="20"/>
        <v/>
      </c>
      <c r="Y75" s="12" t="str">
        <f t="shared" ref="Y75:Y81" si="25">B75</f>
        <v>Vélo</v>
      </c>
      <c r="Z75" s="14" t="str">
        <f t="shared" si="21"/>
        <v/>
      </c>
      <c r="AA75" s="14" t="str">
        <f t="shared" si="22"/>
        <v/>
      </c>
    </row>
    <row r="76" spans="1:27" x14ac:dyDescent="0.2">
      <c r="B76" s="69" t="str">
        <f t="shared" si="17"/>
        <v>Vélo électrique</v>
      </c>
      <c r="C76" s="69"/>
      <c r="D76" s="69"/>
      <c r="E76" s="70" t="str">
        <f t="shared" si="18"/>
        <v/>
      </c>
      <c r="F76" s="71" t="str">
        <f t="shared" si="23"/>
        <v/>
      </c>
      <c r="G76" s="69"/>
      <c r="H76" s="72" t="str">
        <f t="shared" si="19"/>
        <v/>
      </c>
      <c r="I76" s="73" t="str">
        <f t="shared" si="24"/>
        <v/>
      </c>
      <c r="X76" s="12" t="str">
        <f t="shared" si="20"/>
        <v/>
      </c>
      <c r="Y76" s="12" t="str">
        <f t="shared" si="25"/>
        <v>Vélo électrique</v>
      </c>
      <c r="Z76" s="14" t="str">
        <f t="shared" si="21"/>
        <v/>
      </c>
      <c r="AA76" s="14" t="str">
        <f t="shared" si="22"/>
        <v/>
      </c>
    </row>
    <row r="77" spans="1:27" x14ac:dyDescent="0.2">
      <c r="B77" s="69" t="str">
        <f t="shared" si="17"/>
        <v>Transports publics (train &amp; bus)</v>
      </c>
      <c r="C77" s="69"/>
      <c r="D77" s="69"/>
      <c r="E77" s="70" t="str">
        <f t="shared" si="18"/>
        <v/>
      </c>
      <c r="F77" s="71" t="str">
        <f t="shared" si="23"/>
        <v/>
      </c>
      <c r="G77" s="69"/>
      <c r="H77" s="72" t="str">
        <f t="shared" si="19"/>
        <v/>
      </c>
      <c r="I77" s="73" t="str">
        <f t="shared" si="24"/>
        <v/>
      </c>
      <c r="X77" s="12" t="str">
        <f t="shared" si="20"/>
        <v/>
      </c>
      <c r="Y77" s="12" t="str">
        <f t="shared" si="25"/>
        <v>Transports publics (train &amp; bus)</v>
      </c>
      <c r="Z77" s="14" t="str">
        <f t="shared" si="21"/>
        <v/>
      </c>
      <c r="AA77" s="14" t="str">
        <f t="shared" si="22"/>
        <v/>
      </c>
    </row>
    <row r="78" spans="1:27" x14ac:dyDescent="0.2">
      <c r="B78" s="69" t="str">
        <f t="shared" si="17"/>
        <v>Autocar</v>
      </c>
      <c r="C78" s="69"/>
      <c r="D78" s="69"/>
      <c r="E78" s="70" t="str">
        <f t="shared" si="18"/>
        <v/>
      </c>
      <c r="F78" s="71" t="str">
        <f t="shared" si="23"/>
        <v/>
      </c>
      <c r="G78" s="69"/>
      <c r="H78" s="72" t="str">
        <f t="shared" si="19"/>
        <v/>
      </c>
      <c r="I78" s="73" t="str">
        <f t="shared" si="24"/>
        <v/>
      </c>
      <c r="X78" s="12" t="str">
        <f t="shared" si="20"/>
        <v/>
      </c>
      <c r="Y78" s="12" t="str">
        <f t="shared" si="25"/>
        <v>Autocar</v>
      </c>
      <c r="Z78" s="14" t="str">
        <f t="shared" si="21"/>
        <v/>
      </c>
      <c r="AA78" s="14" t="str">
        <f t="shared" si="22"/>
        <v/>
      </c>
    </row>
    <row r="79" spans="1:27" x14ac:dyDescent="0.2">
      <c r="B79" s="69" t="str">
        <f t="shared" si="17"/>
        <v>Ma voiture A</v>
      </c>
      <c r="C79" s="69"/>
      <c r="D79" s="69"/>
      <c r="E79" s="70" t="str">
        <f t="shared" si="18"/>
        <v/>
      </c>
      <c r="F79" s="71" t="str">
        <f t="shared" si="23"/>
        <v/>
      </c>
      <c r="G79" s="69"/>
      <c r="H79" s="72" t="str">
        <f t="shared" si="19"/>
        <v/>
      </c>
      <c r="I79" s="73" t="str">
        <f t="shared" si="24"/>
        <v/>
      </c>
      <c r="X79" s="12" t="str">
        <f t="shared" si="20"/>
        <v/>
      </c>
      <c r="Y79" s="12" t="str">
        <f t="shared" si="25"/>
        <v>Ma voiture A</v>
      </c>
      <c r="Z79" s="14" t="str">
        <f t="shared" si="21"/>
        <v/>
      </c>
      <c r="AA79" s="14" t="str">
        <f t="shared" si="22"/>
        <v/>
      </c>
    </row>
    <row r="80" spans="1:27" x14ac:dyDescent="0.2">
      <c r="B80" s="69" t="str">
        <f t="shared" si="17"/>
        <v>Ma voiture B</v>
      </c>
      <c r="C80" s="69"/>
      <c r="D80" s="69"/>
      <c r="E80" s="70" t="str">
        <f t="shared" si="18"/>
        <v/>
      </c>
      <c r="F80" s="71" t="str">
        <f t="shared" si="23"/>
        <v/>
      </c>
      <c r="G80" s="69"/>
      <c r="H80" s="72" t="str">
        <f t="shared" si="19"/>
        <v/>
      </c>
      <c r="I80" s="73" t="str">
        <f t="shared" si="24"/>
        <v/>
      </c>
      <c r="X80" s="12" t="str">
        <f t="shared" si="20"/>
        <v/>
      </c>
      <c r="Y80" s="12" t="str">
        <f t="shared" si="25"/>
        <v>Ma voiture B</v>
      </c>
      <c r="Z80" s="14" t="str">
        <f t="shared" si="21"/>
        <v/>
      </c>
      <c r="AA80" s="14" t="str">
        <f t="shared" si="22"/>
        <v/>
      </c>
    </row>
    <row r="81" spans="1:27" x14ac:dyDescent="0.2">
      <c r="B81" s="69" t="str">
        <f t="shared" si="17"/>
        <v>Voiture de tiers (Mobility,…)</v>
      </c>
      <c r="C81" s="69"/>
      <c r="D81" s="69"/>
      <c r="E81" s="70" t="str">
        <f t="shared" si="18"/>
        <v/>
      </c>
      <c r="F81" s="71" t="str">
        <f t="shared" si="23"/>
        <v/>
      </c>
      <c r="G81" s="69"/>
      <c r="H81" s="72" t="str">
        <f t="shared" si="19"/>
        <v/>
      </c>
      <c r="I81" s="73" t="str">
        <f t="shared" si="24"/>
        <v/>
      </c>
      <c r="X81" s="12" t="str">
        <f t="shared" si="20"/>
        <v/>
      </c>
      <c r="Y81" s="12" t="str">
        <f t="shared" si="25"/>
        <v>Voiture de tiers (Mobility,…)</v>
      </c>
      <c r="Z81" s="14" t="str">
        <f t="shared" si="21"/>
        <v/>
      </c>
      <c r="AA81" s="14" t="str">
        <f t="shared" si="22"/>
        <v/>
      </c>
    </row>
    <row r="82" spans="1:27" x14ac:dyDescent="0.2">
      <c r="B82" s="69" t="str">
        <f t="shared" si="17"/>
        <v>Avion</v>
      </c>
      <c r="C82" s="69"/>
      <c r="D82" s="69"/>
      <c r="E82" s="70" t="str">
        <f t="shared" si="18"/>
        <v/>
      </c>
      <c r="F82" s="71" t="str">
        <f t="shared" si="23"/>
        <v/>
      </c>
      <c r="G82" s="69"/>
      <c r="H82" s="72" t="str">
        <f t="shared" si="19"/>
        <v/>
      </c>
      <c r="I82" s="73" t="str">
        <f t="shared" si="24"/>
        <v/>
      </c>
      <c r="X82" s="12" t="str">
        <f t="shared" si="20"/>
        <v/>
      </c>
      <c r="Y82" s="12" t="str">
        <f>B82</f>
        <v>Avion</v>
      </c>
      <c r="Z82" s="14" t="str">
        <f t="shared" si="21"/>
        <v/>
      </c>
      <c r="AA82" s="14" t="str">
        <f t="shared" si="22"/>
        <v/>
      </c>
    </row>
    <row r="83" spans="1:27" s="4" customFormat="1" ht="13.5" thickBot="1" x14ac:dyDescent="0.25">
      <c r="A83" s="19"/>
      <c r="B83" s="32" t="str">
        <f t="shared" si="17"/>
        <v>Total</v>
      </c>
      <c r="C83" s="32"/>
      <c r="D83" s="32"/>
      <c r="E83" s="33">
        <f>SUM(E74:E82)</f>
        <v>0</v>
      </c>
      <c r="F83" s="34">
        <f>SUM(F74:F82)</f>
        <v>0</v>
      </c>
      <c r="G83" s="32"/>
      <c r="H83" s="35">
        <f>SUM(H74:H82)</f>
        <v>0</v>
      </c>
      <c r="I83" s="36">
        <f>SUM(I74:I82)</f>
        <v>0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Y83" s="1"/>
      <c r="Z83" s="1"/>
      <c r="AA83" s="1"/>
    </row>
    <row r="84" spans="1:27" x14ac:dyDescent="0.2"/>
    <row r="85" spans="1:27" ht="15.4" customHeight="1" x14ac:dyDescent="0.2">
      <c r="E85" s="1"/>
      <c r="H85" s="1"/>
    </row>
    <row r="86" spans="1:27" ht="15.4" customHeight="1" x14ac:dyDescent="0.2">
      <c r="E86" s="1"/>
      <c r="H86" s="1"/>
    </row>
    <row r="87" spans="1:27" x14ac:dyDescent="0.2">
      <c r="B87" s="37"/>
      <c r="C87" s="37"/>
      <c r="D87" s="13" t="str">
        <f>D56</f>
        <v>Situation future</v>
      </c>
      <c r="E87" s="13" t="str">
        <f>E56</f>
        <v>Situation actuelle</v>
      </c>
    </row>
    <row r="88" spans="1:27" x14ac:dyDescent="0.2">
      <c r="B88" s="12" t="str">
        <f t="shared" ref="B88:B96" si="26">IF(X74="","",X74)</f>
        <v/>
      </c>
      <c r="C88" s="12" t="str">
        <f t="shared" ref="C88:C96" si="27">IF(Y74="","",Y74)</f>
        <v>Marche</v>
      </c>
      <c r="D88" s="12" t="str">
        <f t="shared" ref="D88:D96" si="28">IF(Z74="","",Z74)</f>
        <v/>
      </c>
      <c r="E88" s="12" t="str">
        <f t="shared" ref="E88:E96" si="29">IF(AA74="","",AA74)</f>
        <v/>
      </c>
    </row>
    <row r="89" spans="1:27" x14ac:dyDescent="0.2">
      <c r="B89" s="12" t="str">
        <f t="shared" si="26"/>
        <v/>
      </c>
      <c r="C89" s="12" t="str">
        <f t="shared" si="27"/>
        <v>Vélo</v>
      </c>
      <c r="D89" s="12" t="str">
        <f t="shared" si="28"/>
        <v/>
      </c>
      <c r="E89" s="12" t="str">
        <f t="shared" si="29"/>
        <v/>
      </c>
    </row>
    <row r="90" spans="1:27" x14ac:dyDescent="0.2">
      <c r="B90" s="12" t="str">
        <f t="shared" si="26"/>
        <v/>
      </c>
      <c r="C90" s="12" t="str">
        <f t="shared" si="27"/>
        <v>Vélo électrique</v>
      </c>
      <c r="D90" s="12" t="str">
        <f t="shared" si="28"/>
        <v/>
      </c>
      <c r="E90" s="12" t="str">
        <f t="shared" si="29"/>
        <v/>
      </c>
    </row>
    <row r="91" spans="1:27" x14ac:dyDescent="0.2">
      <c r="B91" s="12" t="str">
        <f t="shared" si="26"/>
        <v/>
      </c>
      <c r="C91" s="12" t="str">
        <f t="shared" si="27"/>
        <v>Transports publics (train &amp; bus)</v>
      </c>
      <c r="D91" s="12" t="str">
        <f t="shared" si="28"/>
        <v/>
      </c>
      <c r="E91" s="12" t="str">
        <f t="shared" si="29"/>
        <v/>
      </c>
    </row>
    <row r="92" spans="1:27" x14ac:dyDescent="0.2">
      <c r="B92" s="12" t="str">
        <f t="shared" si="26"/>
        <v/>
      </c>
      <c r="C92" s="12" t="str">
        <f t="shared" si="27"/>
        <v>Autocar</v>
      </c>
      <c r="D92" s="12" t="str">
        <f t="shared" si="28"/>
        <v/>
      </c>
      <c r="E92" s="12" t="str">
        <f t="shared" si="29"/>
        <v/>
      </c>
    </row>
    <row r="93" spans="1:27" x14ac:dyDescent="0.2">
      <c r="B93" s="12" t="str">
        <f t="shared" si="26"/>
        <v/>
      </c>
      <c r="C93" s="12" t="str">
        <f t="shared" si="27"/>
        <v>Ma voiture A</v>
      </c>
      <c r="D93" s="12" t="str">
        <f t="shared" si="28"/>
        <v/>
      </c>
      <c r="E93" s="12" t="str">
        <f t="shared" si="29"/>
        <v/>
      </c>
    </row>
    <row r="94" spans="1:27" x14ac:dyDescent="0.2">
      <c r="B94" s="12" t="str">
        <f t="shared" si="26"/>
        <v/>
      </c>
      <c r="C94" s="12" t="str">
        <f t="shared" si="27"/>
        <v>Ma voiture B</v>
      </c>
      <c r="D94" s="12" t="str">
        <f t="shared" si="28"/>
        <v/>
      </c>
      <c r="E94" s="12" t="str">
        <f t="shared" si="29"/>
        <v/>
      </c>
    </row>
    <row r="95" spans="1:27" x14ac:dyDescent="0.2">
      <c r="B95" s="12" t="str">
        <f t="shared" si="26"/>
        <v/>
      </c>
      <c r="C95" s="12" t="str">
        <f t="shared" si="27"/>
        <v>Voiture de tiers (Mobility,…)</v>
      </c>
      <c r="D95" s="12" t="str">
        <f t="shared" si="28"/>
        <v/>
      </c>
      <c r="E95" s="12" t="str">
        <f t="shared" si="29"/>
        <v/>
      </c>
    </row>
    <row r="96" spans="1:27" x14ac:dyDescent="0.2">
      <c r="B96" s="12" t="str">
        <f t="shared" si="26"/>
        <v/>
      </c>
      <c r="C96" s="12" t="str">
        <f t="shared" si="27"/>
        <v>Avion</v>
      </c>
      <c r="D96" s="12" t="str">
        <f t="shared" si="28"/>
        <v/>
      </c>
      <c r="E96" s="12" t="str">
        <f t="shared" si="29"/>
        <v/>
      </c>
    </row>
    <row r="97" spans="2:9" x14ac:dyDescent="0.2"/>
    <row r="98" spans="2:9" x14ac:dyDescent="0.2"/>
    <row r="99" spans="2:9" x14ac:dyDescent="0.2"/>
    <row r="100" spans="2:9" x14ac:dyDescent="0.2"/>
    <row r="101" spans="2:9" ht="10.5" customHeight="1" x14ac:dyDescent="0.2"/>
    <row r="102" spans="2:9" ht="14.45" customHeight="1" thickBot="1" x14ac:dyDescent="0.25">
      <c r="H102" s="1"/>
    </row>
    <row r="103" spans="2:9" ht="33" customHeight="1" thickTop="1" thickBot="1" x14ac:dyDescent="0.25">
      <c r="B103" s="99" t="str">
        <f>IF(E83&gt;=H83,CONCATENATE("Votre projection prévoit une diminution de ",ROUND(E83-H83,0)," kg de CO2 par an. A titre de comparaison, en 2015, les émissions d'équivalent CO2 en Suisse s'élevaient en moyenne à 5600 kg par habitant."),CONCATENATE("Votre projection prévoit une augmentation de ",ROUND(H83-E83,0)," kg de CO2 par an.A titre de comparaison, en 2015, les émissions d'équivalent CO2 en Suisse s'élevaient en moyenne à 5600 kg par habitant."))</f>
        <v>Votre projection prévoit une diminution de 0 kg de CO2 par an. A titre de comparaison, en 2015, les émissions d'équivalent CO2 en Suisse s'élevaient en moyenne à 5600 kg par habitant.</v>
      </c>
      <c r="C103" s="100"/>
      <c r="D103" s="100"/>
      <c r="E103" s="100"/>
      <c r="F103" s="100"/>
      <c r="G103" s="100"/>
      <c r="H103" s="100"/>
      <c r="I103" s="101"/>
    </row>
    <row r="104" spans="2:9" ht="9" customHeight="1" thickTop="1" x14ac:dyDescent="0.2"/>
    <row r="105" spans="2:9" hidden="1" x14ac:dyDescent="0.2"/>
    <row r="106" spans="2:9" hidden="1" x14ac:dyDescent="0.2"/>
    <row r="107" spans="2:9" hidden="1" x14ac:dyDescent="0.2"/>
    <row r="108" spans="2:9" hidden="1" x14ac:dyDescent="0.2"/>
    <row r="109" spans="2:9" hidden="1" x14ac:dyDescent="0.2"/>
    <row r="110" spans="2:9" hidden="1" x14ac:dyDescent="0.2"/>
    <row r="111" spans="2:9" hidden="1" x14ac:dyDescent="0.2"/>
    <row r="112" spans="2:9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</sheetData>
  <sheetProtection sheet="1" objects="1" scenarios="1"/>
  <mergeCells count="6">
    <mergeCell ref="E9:F9"/>
    <mergeCell ref="H9:I9"/>
    <mergeCell ref="B103:I103"/>
    <mergeCell ref="E73:F73"/>
    <mergeCell ref="H73:I73"/>
    <mergeCell ref="B69:I69"/>
  </mergeCells>
  <conditionalFormatting sqref="E24:E26 H24:H26">
    <cfRule type="expression" dxfId="12" priority="15">
      <formula>E16=""</formula>
    </cfRule>
  </conditionalFormatting>
  <conditionalFormatting sqref="E36:E38 H36:H38">
    <cfRule type="expression" dxfId="11" priority="14">
      <formula>E16=""</formula>
    </cfRule>
  </conditionalFormatting>
  <conditionalFormatting sqref="B42:I42 B75:D75 F75:I75">
    <cfRule type="expression" dxfId="10" priority="13">
      <formula>$P$12="non"</formula>
    </cfRule>
  </conditionalFormatting>
  <conditionalFormatting sqref="B43:H43 B76:D76 F76:I76">
    <cfRule type="expression" dxfId="9" priority="12">
      <formula>$P$13="non"</formula>
    </cfRule>
  </conditionalFormatting>
  <conditionalFormatting sqref="B44:H44 B77:D77 F77:I77">
    <cfRule type="expression" dxfId="8" priority="11">
      <formula>$P$14="non"</formula>
    </cfRule>
  </conditionalFormatting>
  <conditionalFormatting sqref="B45:I45 B78:I78">
    <cfRule type="expression" dxfId="7" priority="10">
      <formula>$P$15="non"</formula>
    </cfRule>
  </conditionalFormatting>
  <conditionalFormatting sqref="B49:H49 B82:I82">
    <cfRule type="expression" dxfId="6" priority="9">
      <formula>$P$19="non"</formula>
    </cfRule>
  </conditionalFormatting>
  <conditionalFormatting sqref="B24:I24 B28:I28 B32:I32 B36:I36 B46:I46 B79:I79">
    <cfRule type="expression" dxfId="5" priority="8">
      <formula>$P$16="non"</formula>
    </cfRule>
  </conditionalFormatting>
  <conditionalFormatting sqref="B25:I25 B29:I29 B33:I33 B37:I37 B47:I47 B80:I80">
    <cfRule type="expression" dxfId="4" priority="7">
      <formula>$P$17="non"</formula>
    </cfRule>
  </conditionalFormatting>
  <conditionalFormatting sqref="B26:I26 B30:I30 B34:I34 B38:I38 B48:I48 B81:I81">
    <cfRule type="expression" dxfId="3" priority="6">
      <formula>$P$18="non"</formula>
    </cfRule>
  </conditionalFormatting>
  <conditionalFormatting sqref="B22:I23 B27 B31 B35">
    <cfRule type="expression" dxfId="2" priority="5">
      <formula>$S$16="non"</formula>
    </cfRule>
  </conditionalFormatting>
  <conditionalFormatting sqref="E28:E30 H28:H30">
    <cfRule type="expression" dxfId="1" priority="3">
      <formula>E16=""</formula>
    </cfRule>
  </conditionalFormatting>
  <conditionalFormatting sqref="E24:E26 H24:H26 E28:E30 H28:H30 E36:E38 H36:H38">
    <cfRule type="expression" dxfId="0" priority="1">
      <formula>E24&lt;&gt;""</formula>
    </cfRule>
  </conditionalFormatting>
  <dataValidations count="5">
    <dataValidation type="list" allowBlank="1" showInputMessage="1" showErrorMessage="1" prompt="Sélectionner le type de carburant en cliquant sur la flèche à droite" sqref="E28:E30 H28:H30" xr:uid="{09D5C0FC-D7DA-49F6-B316-A2F233B08318}">
      <formula1>"essence,diesel"</formula1>
    </dataValidation>
    <dataValidation allowBlank="1" showInputMessage="1" showErrorMessage="1" prompt="Source : www.energie-environnement.ch" sqref="E41:E45 E49 H49 H41:H45" xr:uid="{FFD59E21-0EF0-4374-9875-D74010B9E3E7}"/>
    <dataValidation allowBlank="1" showInputMessage="1" showErrorMessage="1" prompt="Saisir des km" sqref="E11:E19 H11:H19" xr:uid="{DBB0D40D-5DF9-4549-B386-777E998883A3}"/>
    <dataValidation allowBlank="1" showInputMessage="1" showErrorMessage="1" prompt="Saisir la consommation en l/100 km" sqref="E24:E26 H24:H26" xr:uid="{388EE0BC-64EF-4C6A-966A-D1937A025C02}"/>
    <dataValidation allowBlank="1" showInputMessage="1" showErrorMessage="1" prompt="Indiquer le nombre moyen de passager dans la véhicule (moyenne annuelle)" sqref="E36:E38 H36:H38" xr:uid="{2059E28B-BD12-4F12-933E-642CC5436781}"/>
  </dataValidations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&amp;LEmissions annuelles de CO2 générées par ma mobilité</oddHeader>
    <oddFooter>&amp;LPRO VELO Jura&amp;CPage &amp;P/&amp;N&amp;R&amp;D</oddFooter>
  </headerFooter>
  <rowBreaks count="1" manualBreakCount="1">
    <brk id="5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4EDEE2193224F9C1AD102FDFA3485" ma:contentTypeVersion="10" ma:contentTypeDescription="Crée un document." ma:contentTypeScope="" ma:versionID="b357653059e87bedf5f3c007415f954b">
  <xsd:schema xmlns:xsd="http://www.w3.org/2001/XMLSchema" xmlns:xs="http://www.w3.org/2001/XMLSchema" xmlns:p="http://schemas.microsoft.com/office/2006/metadata/properties" xmlns:ns2="a0abd3f7-47b2-4803-add4-3387abe7aaef" xmlns:ns3="18527ab6-4b10-4747-9496-015cc8526d1a" targetNamespace="http://schemas.microsoft.com/office/2006/metadata/properties" ma:root="true" ma:fieldsID="9d8caa29a1c2c552c9bc9ee63b6d028f" ns2:_="" ns3:_="">
    <xsd:import namespace="a0abd3f7-47b2-4803-add4-3387abe7aaef"/>
    <xsd:import namespace="18527ab6-4b10-4747-9496-015cc8526d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bd3f7-47b2-4803-add4-3387abe7aa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27ab6-4b10-4747-9496-015cc8526d1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E42EB8-63A1-4B38-97D6-31AE7221F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abd3f7-47b2-4803-add4-3387abe7aaef"/>
    <ds:schemaRef ds:uri="18527ab6-4b10-4747-9496-015cc8526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715679-4CDC-4C4E-896B-861AF7B67B9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0D5CB8-47E9-4CAB-935A-A1F05460CD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Calculs &amp; résultats</vt:lpstr>
      <vt:lpstr>'Calculs &amp; résultats'!Zone_d_impression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Claude-Alain Baume</dc:creator>
  <cp:keywords/>
  <dc:description/>
  <cp:lastModifiedBy>Claude-Alain Baume</cp:lastModifiedBy>
  <cp:revision/>
  <dcterms:created xsi:type="dcterms:W3CDTF">2020-01-03T09:18:49Z</dcterms:created>
  <dcterms:modified xsi:type="dcterms:W3CDTF">2020-02-20T19:34:59Z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0x010100E374EDEE2193224F9C1AD102FDFA3485</vt:lpwstr>
  </property>
</Properties>
</file>